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ancel/Documents/Personal/FTD/FTD VDAY/Recipes/"/>
    </mc:Choice>
  </mc:AlternateContent>
  <xr:revisionPtr revIDLastSave="0" documentId="13_ncr:1_{18CA18C7-BC90-9744-815F-0BC2E0EE9230}" xr6:coauthVersionLast="47" xr6:coauthVersionMax="47" xr10:uidLastSave="{00000000-0000-0000-0000-000000000000}"/>
  <bookViews>
    <workbookView xWindow="0" yWindow="740" windowWidth="29040" windowHeight="15840" activeTab="2" xr2:uid="{F87F02B0-5873-40B8-8AEE-31FE7DCE015A}"/>
  </bookViews>
  <sheets>
    <sheet name="C5375" sheetId="3" r:id="rId1"/>
    <sheet name="YPB" sheetId="5" r:id="rId2"/>
    <sheet name="V5477" sheetId="11" r:id="rId3"/>
    <sheet name="CGP" sheetId="6" r:id="rId4"/>
    <sheet name="B59" sheetId="4" r:id="rId5"/>
    <sheet name="V1R" sheetId="2" r:id="rId6"/>
    <sheet name="BDB" sheetId="1" r:id="rId7"/>
    <sheet name="CLM" sheetId="9" r:id="rId8"/>
    <sheet name="L5483" sheetId="12" r:id="rId9"/>
    <sheet name="23-V3" sheetId="10" r:id="rId10"/>
  </sheets>
  <definedNames>
    <definedName name="_xlnm.Print_Area" localSheetId="9">'23-V3'!$A$1:$I$33</definedName>
    <definedName name="_xlnm.Print_Area" localSheetId="4">'B59'!$A$1:$J$34</definedName>
    <definedName name="_xlnm.Print_Area" localSheetId="6">BDB!$A$1:$I$33</definedName>
    <definedName name="_xlnm.Print_Area" localSheetId="0">'C5375'!$A$1:$I$33</definedName>
    <definedName name="_xlnm.Print_Area" localSheetId="3">CGP!$A$1:$K$34</definedName>
    <definedName name="_xlnm.Print_Area" localSheetId="7">CLM!$A$1:$I$33</definedName>
    <definedName name="_xlnm.Print_Area" localSheetId="8">'L5483'!$A$1:$I$34</definedName>
    <definedName name="_xlnm.Print_Area" localSheetId="5">V1R!$A$1:$K$35</definedName>
    <definedName name="_xlnm.Print_Area" localSheetId="2">'V5477'!$A$1:$J$34</definedName>
    <definedName name="_xlnm.Print_Area" localSheetId="1">YPB!$A$1:$K$37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135" i="12" l="1"/>
  <c r="I135" i="12"/>
  <c r="G135" i="12"/>
  <c r="E135" i="12"/>
  <c r="K133" i="12"/>
  <c r="I133" i="12"/>
  <c r="G133" i="12"/>
  <c r="E133" i="12"/>
  <c r="K131" i="12"/>
  <c r="I131" i="12"/>
  <c r="G131" i="12"/>
  <c r="E131" i="12"/>
  <c r="I130" i="12"/>
  <c r="G130" i="12"/>
  <c r="E130" i="12"/>
  <c r="K130" i="12" s="1"/>
  <c r="K128" i="12"/>
  <c r="I128" i="12"/>
  <c r="G128" i="12"/>
  <c r="E128" i="12"/>
  <c r="D125" i="12"/>
  <c r="D124" i="12"/>
  <c r="D123" i="12"/>
  <c r="D122" i="12"/>
  <c r="D121" i="12"/>
  <c r="D120" i="12"/>
  <c r="D119" i="12"/>
  <c r="D118" i="12"/>
  <c r="D117" i="12"/>
  <c r="D116" i="12"/>
  <c r="D115" i="12"/>
  <c r="D114" i="12"/>
  <c r="D113" i="12"/>
  <c r="D112" i="12"/>
  <c r="D111" i="12"/>
  <c r="D110" i="12"/>
  <c r="D109" i="12"/>
  <c r="D108" i="12"/>
  <c r="D107" i="12"/>
  <c r="D106" i="12"/>
  <c r="D105" i="12"/>
  <c r="D104" i="12"/>
  <c r="D102" i="12"/>
  <c r="D100" i="12"/>
  <c r="D99" i="12"/>
  <c r="D98" i="12"/>
  <c r="D97" i="12"/>
  <c r="D96" i="12"/>
  <c r="D95" i="12"/>
  <c r="D94" i="12"/>
  <c r="D92" i="12"/>
  <c r="D91" i="12"/>
  <c r="D90" i="12"/>
  <c r="D89" i="12"/>
  <c r="D88" i="12"/>
  <c r="D87" i="12"/>
  <c r="D86" i="12"/>
  <c r="D85" i="12"/>
  <c r="D83" i="12"/>
  <c r="D82" i="12"/>
  <c r="D81" i="12"/>
  <c r="D80" i="12"/>
  <c r="D79" i="12"/>
  <c r="D78" i="12"/>
  <c r="D77" i="12"/>
  <c r="D76" i="12"/>
  <c r="D73" i="12"/>
  <c r="D72" i="12"/>
  <c r="D71" i="12"/>
  <c r="D70" i="12"/>
  <c r="D69" i="12"/>
  <c r="D68" i="12"/>
  <c r="D67" i="12"/>
  <c r="D65" i="12"/>
  <c r="D64" i="12"/>
  <c r="D62" i="12"/>
  <c r="D61" i="12"/>
  <c r="D60" i="12"/>
  <c r="D59" i="12"/>
  <c r="D58" i="12"/>
  <c r="D57" i="12"/>
  <c r="D56" i="12"/>
  <c r="D55" i="12"/>
  <c r="D54" i="12"/>
  <c r="D53" i="12"/>
  <c r="D52" i="12"/>
  <c r="D51" i="12"/>
  <c r="D48" i="12"/>
  <c r="D47" i="12"/>
  <c r="D45" i="12"/>
  <c r="D43" i="12"/>
  <c r="D42" i="12"/>
  <c r="K39" i="12"/>
  <c r="I39" i="12"/>
  <c r="G39" i="12"/>
  <c r="E39" i="12"/>
  <c r="K34" i="12"/>
  <c r="I34" i="12"/>
  <c r="G34" i="12"/>
  <c r="E34" i="12"/>
  <c r="K33" i="12"/>
  <c r="I33" i="12"/>
  <c r="G33" i="12"/>
  <c r="E33" i="12"/>
  <c r="I26" i="12"/>
  <c r="G26" i="12"/>
  <c r="E26" i="12"/>
  <c r="K26" i="12" s="1"/>
  <c r="I25" i="12"/>
  <c r="G25" i="12"/>
  <c r="E25" i="12"/>
  <c r="K25" i="12" s="1"/>
  <c r="I24" i="12"/>
  <c r="G24" i="12"/>
  <c r="E24" i="12"/>
  <c r="K24" i="12" s="1"/>
  <c r="E23" i="12"/>
  <c r="E19" i="12"/>
  <c r="E21" i="12" s="1"/>
  <c r="E18" i="12"/>
  <c r="K16" i="12"/>
  <c r="I16" i="12"/>
  <c r="G16" i="12"/>
  <c r="E16" i="12"/>
  <c r="K15" i="12"/>
  <c r="I15" i="12"/>
  <c r="G15" i="12"/>
  <c r="E15" i="12"/>
  <c r="K14" i="12"/>
  <c r="I14" i="12"/>
  <c r="G14" i="12"/>
  <c r="E14" i="12"/>
  <c r="K13" i="12"/>
  <c r="I13" i="12"/>
  <c r="G13" i="12"/>
  <c r="E13" i="12"/>
  <c r="K12" i="12"/>
  <c r="I12" i="12"/>
  <c r="G12" i="12"/>
  <c r="E12" i="12"/>
  <c r="K11" i="12"/>
  <c r="I11" i="12"/>
  <c r="G11" i="12"/>
  <c r="E11" i="12"/>
  <c r="K10" i="12"/>
  <c r="I10" i="12"/>
  <c r="G10" i="12"/>
  <c r="E10" i="12"/>
  <c r="K9" i="12"/>
  <c r="I9" i="12"/>
  <c r="G9" i="12"/>
  <c r="E9" i="12"/>
  <c r="K8" i="12"/>
  <c r="I8" i="12"/>
  <c r="G8" i="12"/>
  <c r="E8" i="12"/>
  <c r="K7" i="12"/>
  <c r="I7" i="12"/>
  <c r="G7" i="12"/>
  <c r="E7" i="12"/>
  <c r="K6" i="12"/>
  <c r="I6" i="12"/>
  <c r="G6" i="12"/>
  <c r="E6" i="12"/>
  <c r="K5" i="12"/>
  <c r="I5" i="12"/>
  <c r="I17" i="12" s="1"/>
  <c r="G5" i="12"/>
  <c r="G17" i="12" s="1"/>
  <c r="E5" i="12"/>
  <c r="E17" i="12" s="1"/>
  <c r="E30" i="12" s="1"/>
  <c r="E4" i="12"/>
  <c r="G3" i="12"/>
  <c r="G4" i="12" s="1"/>
  <c r="D2" i="12"/>
  <c r="F2" i="12" l="1"/>
  <c r="H2" i="12"/>
  <c r="G30" i="12"/>
  <c r="J2" i="12"/>
  <c r="I3" i="12"/>
  <c r="E20" i="12"/>
  <c r="E22" i="12"/>
  <c r="E27" i="12" s="1"/>
  <c r="E28" i="12" s="1"/>
  <c r="G18" i="12"/>
  <c r="G19" i="12" l="1"/>
  <c r="G23" i="12"/>
  <c r="K3" i="12"/>
  <c r="K18" i="12" s="1"/>
  <c r="I18" i="12"/>
  <c r="I4" i="12"/>
  <c r="K23" i="12" l="1"/>
  <c r="K19" i="12"/>
  <c r="G22" i="12"/>
  <c r="G27" i="12" s="1"/>
  <c r="G28" i="12" s="1"/>
  <c r="G20" i="12"/>
  <c r="G21" i="12"/>
  <c r="I19" i="12"/>
  <c r="I23" i="12"/>
  <c r="I30" i="12"/>
  <c r="K22" i="12" l="1"/>
  <c r="K27" i="12" s="1"/>
  <c r="K28" i="12" s="1"/>
  <c r="K20" i="12"/>
  <c r="K21" i="12"/>
  <c r="I22" i="12"/>
  <c r="I27" i="12" s="1"/>
  <c r="I28" i="12" s="1"/>
  <c r="I20" i="12"/>
  <c r="I21" i="12"/>
  <c r="K135" i="11" l="1"/>
  <c r="I135" i="11"/>
  <c r="G135" i="11"/>
  <c r="E135" i="11"/>
  <c r="K133" i="11"/>
  <c r="I133" i="11"/>
  <c r="G133" i="11"/>
  <c r="E133" i="11"/>
  <c r="I131" i="11"/>
  <c r="G131" i="11"/>
  <c r="E131" i="11"/>
  <c r="K131" i="11" s="1"/>
  <c r="I130" i="11"/>
  <c r="G130" i="11"/>
  <c r="E130" i="11"/>
  <c r="K130" i="11" s="1"/>
  <c r="K128" i="11"/>
  <c r="I128" i="11"/>
  <c r="G128" i="11"/>
  <c r="E128" i="11"/>
  <c r="D125" i="11"/>
  <c r="D124" i="11"/>
  <c r="D123" i="11"/>
  <c r="D122" i="11"/>
  <c r="D121" i="11"/>
  <c r="D120" i="11"/>
  <c r="D119" i="11"/>
  <c r="D118" i="11"/>
  <c r="D117" i="11"/>
  <c r="D116" i="11"/>
  <c r="D115" i="11"/>
  <c r="D114" i="11"/>
  <c r="D113" i="11"/>
  <c r="D112" i="11"/>
  <c r="D111" i="11"/>
  <c r="D110" i="11"/>
  <c r="D109" i="11"/>
  <c r="D108" i="11"/>
  <c r="D107" i="11"/>
  <c r="D106" i="11"/>
  <c r="D105" i="11"/>
  <c r="D104" i="11"/>
  <c r="D102" i="11"/>
  <c r="D100" i="11"/>
  <c r="D99" i="11"/>
  <c r="D98" i="11"/>
  <c r="D97" i="11"/>
  <c r="D96" i="11"/>
  <c r="D95" i="11"/>
  <c r="D94" i="11"/>
  <c r="D92" i="11"/>
  <c r="D91" i="11"/>
  <c r="D90" i="11"/>
  <c r="D89" i="11"/>
  <c r="D88" i="11"/>
  <c r="D87" i="11"/>
  <c r="D86" i="11"/>
  <c r="D85" i="11"/>
  <c r="D83" i="11"/>
  <c r="D82" i="11"/>
  <c r="D81" i="11"/>
  <c r="D80" i="11"/>
  <c r="D79" i="11"/>
  <c r="D78" i="11"/>
  <c r="D77" i="11"/>
  <c r="D76" i="11"/>
  <c r="D73" i="11"/>
  <c r="D72" i="11"/>
  <c r="D71" i="11"/>
  <c r="D70" i="11"/>
  <c r="D69" i="11"/>
  <c r="D68" i="11"/>
  <c r="D67" i="11"/>
  <c r="D65" i="11"/>
  <c r="D64" i="11"/>
  <c r="D62" i="11"/>
  <c r="D61" i="11"/>
  <c r="D60" i="11"/>
  <c r="D59" i="11"/>
  <c r="D58" i="11"/>
  <c r="D57" i="11"/>
  <c r="D56" i="11"/>
  <c r="D55" i="11"/>
  <c r="D54" i="11"/>
  <c r="D53" i="11"/>
  <c r="D52" i="11"/>
  <c r="D51" i="11"/>
  <c r="D48" i="11"/>
  <c r="D47" i="11"/>
  <c r="D45" i="11"/>
  <c r="D43" i="11"/>
  <c r="D42" i="11"/>
  <c r="K39" i="11"/>
  <c r="I39" i="11"/>
  <c r="G39" i="11"/>
  <c r="E39" i="11"/>
  <c r="K34" i="11"/>
  <c r="I34" i="11"/>
  <c r="G34" i="11"/>
  <c r="E34" i="11"/>
  <c r="K33" i="11"/>
  <c r="I33" i="11"/>
  <c r="G33" i="11"/>
  <c r="E33" i="11"/>
  <c r="I26" i="11"/>
  <c r="G26" i="11"/>
  <c r="E26" i="11"/>
  <c r="K26" i="11" s="1"/>
  <c r="I25" i="11"/>
  <c r="G25" i="11"/>
  <c r="E25" i="11"/>
  <c r="K25" i="11" s="1"/>
  <c r="I24" i="11"/>
  <c r="G24" i="11"/>
  <c r="E24" i="11"/>
  <c r="K24" i="11" s="1"/>
  <c r="E18" i="11"/>
  <c r="E23" i="11" s="1"/>
  <c r="K16" i="11"/>
  <c r="I16" i="11"/>
  <c r="G16" i="11"/>
  <c r="E16" i="11"/>
  <c r="K15" i="11"/>
  <c r="I15" i="11"/>
  <c r="G15" i="11"/>
  <c r="E15" i="11"/>
  <c r="K14" i="11"/>
  <c r="I14" i="11"/>
  <c r="G14" i="11"/>
  <c r="E14" i="11"/>
  <c r="K13" i="11"/>
  <c r="I13" i="11"/>
  <c r="G13" i="11"/>
  <c r="E13" i="11"/>
  <c r="K12" i="11"/>
  <c r="I12" i="11"/>
  <c r="G12" i="11"/>
  <c r="E12" i="11"/>
  <c r="K11" i="11"/>
  <c r="I11" i="11"/>
  <c r="G11" i="11"/>
  <c r="E11" i="11"/>
  <c r="K10" i="11"/>
  <c r="I10" i="11"/>
  <c r="G10" i="11"/>
  <c r="E10" i="11"/>
  <c r="K9" i="11"/>
  <c r="I9" i="11"/>
  <c r="G9" i="11"/>
  <c r="E9" i="11"/>
  <c r="K8" i="11"/>
  <c r="I8" i="11"/>
  <c r="G8" i="11"/>
  <c r="E8" i="11"/>
  <c r="K7" i="11"/>
  <c r="I7" i="11"/>
  <c r="G7" i="11"/>
  <c r="E7" i="11"/>
  <c r="K6" i="11"/>
  <c r="I6" i="11"/>
  <c r="G6" i="11"/>
  <c r="E6" i="11"/>
  <c r="K5" i="11"/>
  <c r="K17" i="11" s="1"/>
  <c r="I5" i="11"/>
  <c r="I17" i="11" s="1"/>
  <c r="G5" i="11"/>
  <c r="G17" i="11" s="1"/>
  <c r="E5" i="11"/>
  <c r="E17" i="11" s="1"/>
  <c r="E30" i="11" s="1"/>
  <c r="G4" i="11"/>
  <c r="E4" i="11"/>
  <c r="G3" i="11"/>
  <c r="I3" i="11" s="1"/>
  <c r="J2" i="11"/>
  <c r="K135" i="10"/>
  <c r="I135" i="10"/>
  <c r="G135" i="10"/>
  <c r="E135" i="10"/>
  <c r="K133" i="10"/>
  <c r="I133" i="10"/>
  <c r="G133" i="10"/>
  <c r="E133" i="10"/>
  <c r="I131" i="10"/>
  <c r="G131" i="10"/>
  <c r="E131" i="10"/>
  <c r="K131" i="10" s="1"/>
  <c r="I130" i="10"/>
  <c r="G130" i="10"/>
  <c r="E130" i="10"/>
  <c r="K130" i="10" s="1"/>
  <c r="K128" i="10"/>
  <c r="I128" i="10"/>
  <c r="G128" i="10"/>
  <c r="E128" i="10"/>
  <c r="D125" i="10"/>
  <c r="D124" i="10"/>
  <c r="D123" i="10"/>
  <c r="D122" i="10"/>
  <c r="D121" i="10"/>
  <c r="D120" i="10"/>
  <c r="D119" i="10"/>
  <c r="D118" i="10"/>
  <c r="D117" i="10"/>
  <c r="D116" i="10"/>
  <c r="D115" i="10"/>
  <c r="D114" i="10"/>
  <c r="D113" i="10"/>
  <c r="D112" i="10"/>
  <c r="D111" i="10"/>
  <c r="D110" i="10"/>
  <c r="D109" i="10"/>
  <c r="D108" i="10"/>
  <c r="D107" i="10"/>
  <c r="D106" i="10"/>
  <c r="D105" i="10"/>
  <c r="D104" i="10"/>
  <c r="D102" i="10"/>
  <c r="D100" i="10"/>
  <c r="D99" i="10"/>
  <c r="D98" i="10"/>
  <c r="D97" i="10"/>
  <c r="D96" i="10"/>
  <c r="D95" i="10"/>
  <c r="D94" i="10"/>
  <c r="D92" i="10"/>
  <c r="D91" i="10"/>
  <c r="D90" i="10"/>
  <c r="D89" i="10"/>
  <c r="D88" i="10"/>
  <c r="D87" i="10"/>
  <c r="D86" i="10"/>
  <c r="D85" i="10"/>
  <c r="D83" i="10"/>
  <c r="D82" i="10"/>
  <c r="D81" i="10"/>
  <c r="D80" i="10"/>
  <c r="D79" i="10"/>
  <c r="D78" i="10"/>
  <c r="D77" i="10"/>
  <c r="D76" i="10"/>
  <c r="D73" i="10"/>
  <c r="D72" i="10"/>
  <c r="D71" i="10"/>
  <c r="D70" i="10"/>
  <c r="D69" i="10"/>
  <c r="D68" i="10"/>
  <c r="D67" i="10"/>
  <c r="D65" i="10"/>
  <c r="D64" i="10"/>
  <c r="D62" i="10"/>
  <c r="D61" i="10"/>
  <c r="D60" i="10"/>
  <c r="D59" i="10"/>
  <c r="D58" i="10"/>
  <c r="D57" i="10"/>
  <c r="D56" i="10"/>
  <c r="D55" i="10"/>
  <c r="D54" i="10"/>
  <c r="D53" i="10"/>
  <c r="D52" i="10"/>
  <c r="D51" i="10"/>
  <c r="D48" i="10"/>
  <c r="D47" i="10"/>
  <c r="D45" i="10"/>
  <c r="D43" i="10"/>
  <c r="D42" i="10"/>
  <c r="K39" i="10"/>
  <c r="I39" i="10"/>
  <c r="G39" i="10"/>
  <c r="E39" i="10"/>
  <c r="K34" i="10"/>
  <c r="I34" i="10"/>
  <c r="G34" i="10"/>
  <c r="E34" i="10"/>
  <c r="K33" i="10"/>
  <c r="I33" i="10"/>
  <c r="G33" i="10"/>
  <c r="E33" i="10"/>
  <c r="I26" i="10"/>
  <c r="G26" i="10"/>
  <c r="E26" i="10"/>
  <c r="K26" i="10" s="1"/>
  <c r="K25" i="10"/>
  <c r="I25" i="10"/>
  <c r="G25" i="10"/>
  <c r="E25" i="10"/>
  <c r="I24" i="10"/>
  <c r="G24" i="10"/>
  <c r="E24" i="10"/>
  <c r="K24" i="10" s="1"/>
  <c r="E18" i="10"/>
  <c r="E23" i="10" s="1"/>
  <c r="K16" i="10"/>
  <c r="I16" i="10"/>
  <c r="G16" i="10"/>
  <c r="E16" i="10"/>
  <c r="K15" i="10"/>
  <c r="I15" i="10"/>
  <c r="G15" i="10"/>
  <c r="E15" i="10"/>
  <c r="K14" i="10"/>
  <c r="I14" i="10"/>
  <c r="G14" i="10"/>
  <c r="E14" i="10"/>
  <c r="K13" i="10"/>
  <c r="I13" i="10"/>
  <c r="G13" i="10"/>
  <c r="E13" i="10"/>
  <c r="K12" i="10"/>
  <c r="I12" i="10"/>
  <c r="G12" i="10"/>
  <c r="E12" i="10"/>
  <c r="K11" i="10"/>
  <c r="I11" i="10"/>
  <c r="G11" i="10"/>
  <c r="E11" i="10"/>
  <c r="K10" i="10"/>
  <c r="I10" i="10"/>
  <c r="G10" i="10"/>
  <c r="E10" i="10"/>
  <c r="K9" i="10"/>
  <c r="I9" i="10"/>
  <c r="G9" i="10"/>
  <c r="E9" i="10"/>
  <c r="K8" i="10"/>
  <c r="I8" i="10"/>
  <c r="G8" i="10"/>
  <c r="E8" i="10"/>
  <c r="K7" i="10"/>
  <c r="I7" i="10"/>
  <c r="G7" i="10"/>
  <c r="E7" i="10"/>
  <c r="K6" i="10"/>
  <c r="I6" i="10"/>
  <c r="G6" i="10"/>
  <c r="E6" i="10"/>
  <c r="K5" i="10"/>
  <c r="K17" i="10" s="1"/>
  <c r="I5" i="10"/>
  <c r="I17" i="10" s="1"/>
  <c r="G5" i="10"/>
  <c r="G17" i="10" s="1"/>
  <c r="E5" i="10"/>
  <c r="E17" i="10" s="1"/>
  <c r="E30" i="10" s="1"/>
  <c r="E4" i="10"/>
  <c r="G3" i="10"/>
  <c r="I3" i="10" s="1"/>
  <c r="F2" i="10"/>
  <c r="K3" i="10" l="1"/>
  <c r="I18" i="10"/>
  <c r="I4" i="10"/>
  <c r="I30" i="10"/>
  <c r="K3" i="11"/>
  <c r="I18" i="11"/>
  <c r="I4" i="11"/>
  <c r="D2" i="10"/>
  <c r="G4" i="10"/>
  <c r="G18" i="10"/>
  <c r="D2" i="11"/>
  <c r="G18" i="11"/>
  <c r="H2" i="10"/>
  <c r="H2" i="11"/>
  <c r="F2" i="11"/>
  <c r="J2" i="10"/>
  <c r="E19" i="10"/>
  <c r="E19" i="11"/>
  <c r="E21" i="11" l="1"/>
  <c r="E20" i="11"/>
  <c r="E22" i="11"/>
  <c r="E27" i="11" s="1"/>
  <c r="E28" i="11" s="1"/>
  <c r="G23" i="10"/>
  <c r="G19" i="10"/>
  <c r="G30" i="10"/>
  <c r="E22" i="10"/>
  <c r="E27" i="10" s="1"/>
  <c r="E28" i="10" s="1"/>
  <c r="E21" i="10"/>
  <c r="E20" i="10"/>
  <c r="I23" i="10"/>
  <c r="I19" i="10"/>
  <c r="K18" i="10"/>
  <c r="K4" i="10"/>
  <c r="I23" i="11"/>
  <c r="I19" i="11"/>
  <c r="I30" i="11"/>
  <c r="G23" i="11"/>
  <c r="G19" i="11"/>
  <c r="K18" i="11"/>
  <c r="K4" i="11"/>
  <c r="G30" i="11"/>
  <c r="K23" i="10" l="1"/>
  <c r="K19" i="10"/>
  <c r="K30" i="10"/>
  <c r="I21" i="11"/>
  <c r="I22" i="11"/>
  <c r="I27" i="11" s="1"/>
  <c r="I28" i="11" s="1"/>
  <c r="I20" i="11"/>
  <c r="G21" i="10"/>
  <c r="G22" i="10"/>
  <c r="G27" i="10" s="1"/>
  <c r="G28" i="10" s="1"/>
  <c r="G20" i="10"/>
  <c r="K23" i="11"/>
  <c r="K19" i="11"/>
  <c r="K30" i="11"/>
  <c r="I21" i="10"/>
  <c r="I22" i="10"/>
  <c r="I27" i="10" s="1"/>
  <c r="I28" i="10" s="1"/>
  <c r="I20" i="10"/>
  <c r="G21" i="11"/>
  <c r="G22" i="11"/>
  <c r="G27" i="11" s="1"/>
  <c r="G28" i="11" s="1"/>
  <c r="G20" i="11"/>
  <c r="K21" i="11" l="1"/>
  <c r="K22" i="11"/>
  <c r="K27" i="11" s="1"/>
  <c r="K28" i="11" s="1"/>
  <c r="K20" i="11"/>
  <c r="K21" i="10"/>
  <c r="K22" i="10"/>
  <c r="K27" i="10" s="1"/>
  <c r="K28" i="10" s="1"/>
  <c r="K20" i="10"/>
  <c r="D112" i="9" l="1"/>
  <c r="D111" i="9"/>
  <c r="D110" i="9"/>
  <c r="D109" i="9"/>
  <c r="D108" i="9"/>
  <c r="D107" i="9"/>
  <c r="D106" i="9"/>
  <c r="D105" i="9"/>
  <c r="D104" i="9"/>
  <c r="D103" i="9"/>
  <c r="D102" i="9"/>
  <c r="D101" i="9"/>
  <c r="D100" i="9"/>
  <c r="D99" i="9"/>
  <c r="D98" i="9"/>
  <c r="D97" i="9"/>
  <c r="D96" i="9"/>
  <c r="D95" i="9"/>
  <c r="D94" i="9"/>
  <c r="D93" i="9"/>
  <c r="D92" i="9"/>
  <c r="D91" i="9"/>
  <c r="D90" i="9"/>
  <c r="D89" i="9"/>
  <c r="D88" i="9"/>
  <c r="D86" i="9"/>
  <c r="D84" i="9"/>
  <c r="D83" i="9"/>
  <c r="D82" i="9"/>
  <c r="D81" i="9"/>
  <c r="D80" i="9"/>
  <c r="D79" i="9"/>
  <c r="D77" i="9"/>
  <c r="D76" i="9"/>
  <c r="D75" i="9"/>
  <c r="D74" i="9"/>
  <c r="D73" i="9"/>
  <c r="D72" i="9"/>
  <c r="D71" i="9"/>
  <c r="D70" i="9"/>
  <c r="D69" i="9"/>
  <c r="D68" i="9"/>
  <c r="D67" i="9"/>
  <c r="D66" i="9"/>
  <c r="D63" i="9"/>
  <c r="D62" i="9"/>
  <c r="D61" i="9"/>
  <c r="D60" i="9"/>
  <c r="D58" i="9"/>
  <c r="D57" i="9"/>
  <c r="D56" i="9"/>
  <c r="D55" i="9"/>
  <c r="D54" i="9"/>
  <c r="D53" i="9"/>
  <c r="D52" i="9"/>
  <c r="D51" i="9"/>
  <c r="D50" i="9"/>
  <c r="D49" i="9"/>
  <c r="D48" i="9"/>
  <c r="D47" i="9"/>
  <c r="D46" i="9"/>
  <c r="D45" i="9"/>
  <c r="D44" i="9"/>
  <c r="D43" i="9"/>
  <c r="D42" i="9"/>
  <c r="K39" i="9"/>
  <c r="I39" i="9"/>
  <c r="G39" i="9"/>
  <c r="E39" i="9"/>
  <c r="K34" i="9"/>
  <c r="I34" i="9"/>
  <c r="G34" i="9"/>
  <c r="E34" i="9"/>
  <c r="K33" i="9"/>
  <c r="I33" i="9"/>
  <c r="G33" i="9"/>
  <c r="E33" i="9"/>
  <c r="K26" i="9"/>
  <c r="I26" i="9"/>
  <c r="G26" i="9"/>
  <c r="E26" i="9"/>
  <c r="K25" i="9"/>
  <c r="I25" i="9"/>
  <c r="G25" i="9"/>
  <c r="E25" i="9"/>
  <c r="K24" i="9"/>
  <c r="I24" i="9"/>
  <c r="G24" i="9"/>
  <c r="E24" i="9"/>
  <c r="K18" i="9"/>
  <c r="K23" i="9" s="1"/>
  <c r="E18" i="9"/>
  <c r="E23" i="9" s="1"/>
  <c r="K16" i="9"/>
  <c r="I16" i="9"/>
  <c r="G16" i="9"/>
  <c r="E16" i="9"/>
  <c r="K15" i="9"/>
  <c r="I15" i="9"/>
  <c r="G15" i="9"/>
  <c r="E15" i="9"/>
  <c r="K14" i="9"/>
  <c r="I14" i="9"/>
  <c r="G14" i="9"/>
  <c r="E14" i="9"/>
  <c r="K13" i="9"/>
  <c r="I13" i="9"/>
  <c r="G13" i="9"/>
  <c r="E13" i="9"/>
  <c r="K12" i="9"/>
  <c r="I12" i="9"/>
  <c r="G12" i="9"/>
  <c r="E12" i="9"/>
  <c r="K11" i="9"/>
  <c r="I11" i="9"/>
  <c r="G11" i="9"/>
  <c r="E11" i="9"/>
  <c r="K10" i="9"/>
  <c r="I10" i="9"/>
  <c r="G10" i="9"/>
  <c r="E10" i="9"/>
  <c r="K9" i="9"/>
  <c r="I9" i="9"/>
  <c r="G9" i="9"/>
  <c r="E9" i="9"/>
  <c r="K8" i="9"/>
  <c r="I8" i="9"/>
  <c r="G8" i="9"/>
  <c r="E8" i="9"/>
  <c r="K7" i="9"/>
  <c r="I7" i="9"/>
  <c r="G7" i="9"/>
  <c r="E7" i="9"/>
  <c r="K6" i="9"/>
  <c r="I6" i="9"/>
  <c r="G6" i="9"/>
  <c r="E6" i="9"/>
  <c r="K5" i="9"/>
  <c r="K17" i="9" s="1"/>
  <c r="K30" i="9" s="1"/>
  <c r="I5" i="9"/>
  <c r="I17" i="9" s="1"/>
  <c r="G5" i="9"/>
  <c r="G17" i="9" s="1"/>
  <c r="E5" i="9"/>
  <c r="E17" i="9" s="1"/>
  <c r="E30" i="9" s="1"/>
  <c r="K4" i="9"/>
  <c r="E4" i="9"/>
  <c r="I3" i="9"/>
  <c r="I18" i="9" s="1"/>
  <c r="G3" i="9"/>
  <c r="G18" i="9" s="1"/>
  <c r="H2" i="9"/>
  <c r="G23" i="9" l="1"/>
  <c r="G19" i="9"/>
  <c r="I23" i="9"/>
  <c r="I19" i="9"/>
  <c r="G30" i="9"/>
  <c r="I30" i="9"/>
  <c r="J2" i="9"/>
  <c r="K19" i="9"/>
  <c r="G4" i="9"/>
  <c r="D2" i="9"/>
  <c r="I4" i="9"/>
  <c r="F2" i="9"/>
  <c r="E19" i="9"/>
  <c r="I22" i="9" l="1"/>
  <c r="I27" i="9" s="1"/>
  <c r="I28" i="9" s="1"/>
  <c r="I20" i="9"/>
  <c r="I21" i="9"/>
  <c r="K22" i="9"/>
  <c r="K27" i="9" s="1"/>
  <c r="K28" i="9" s="1"/>
  <c r="K20" i="9"/>
  <c r="K21" i="9"/>
  <c r="E21" i="9"/>
  <c r="E22" i="9"/>
  <c r="E27" i="9" s="1"/>
  <c r="E28" i="9" s="1"/>
  <c r="E20" i="9"/>
  <c r="G22" i="9"/>
  <c r="G27" i="9" s="1"/>
  <c r="G28" i="9" s="1"/>
  <c r="G20" i="9"/>
  <c r="G21" i="9"/>
  <c r="D112" i="6" l="1"/>
  <c r="D111" i="6"/>
  <c r="D110" i="6"/>
  <c r="D109" i="6"/>
  <c r="D108" i="6"/>
  <c r="D107" i="6"/>
  <c r="D106" i="6"/>
  <c r="D105" i="6"/>
  <c r="D104" i="6"/>
  <c r="D103" i="6"/>
  <c r="D102" i="6"/>
  <c r="D101" i="6"/>
  <c r="D100" i="6"/>
  <c r="D99" i="6"/>
  <c r="D98" i="6"/>
  <c r="D97" i="6"/>
  <c r="D96" i="6"/>
  <c r="D95" i="6"/>
  <c r="D94" i="6"/>
  <c r="D93" i="6"/>
  <c r="D92" i="6"/>
  <c r="D91" i="6"/>
  <c r="D90" i="6"/>
  <c r="D89" i="6"/>
  <c r="D88" i="6"/>
  <c r="D86" i="6"/>
  <c r="D84" i="6"/>
  <c r="D83" i="6"/>
  <c r="D82" i="6"/>
  <c r="D81" i="6"/>
  <c r="D80" i="6"/>
  <c r="D79" i="6"/>
  <c r="D77" i="6"/>
  <c r="D76" i="6"/>
  <c r="D75" i="6"/>
  <c r="D74" i="6"/>
  <c r="D73" i="6"/>
  <c r="D72" i="6"/>
  <c r="D71" i="6"/>
  <c r="D70" i="6"/>
  <c r="D69" i="6"/>
  <c r="D68" i="6"/>
  <c r="D67" i="6"/>
  <c r="D66" i="6"/>
  <c r="D63" i="6"/>
  <c r="D62" i="6"/>
  <c r="D61" i="6"/>
  <c r="D60" i="6"/>
  <c r="D58" i="6"/>
  <c r="D57" i="6"/>
  <c r="D56" i="6"/>
  <c r="D55" i="6"/>
  <c r="D54" i="6"/>
  <c r="D53" i="6"/>
  <c r="D52" i="6"/>
  <c r="D51" i="6"/>
  <c r="D50" i="6"/>
  <c r="D49" i="6"/>
  <c r="D48" i="6"/>
  <c r="D47" i="6"/>
  <c r="D46" i="6"/>
  <c r="D45" i="6"/>
  <c r="D44" i="6"/>
  <c r="D43" i="6"/>
  <c r="D42" i="6"/>
  <c r="K39" i="6"/>
  <c r="I39" i="6"/>
  <c r="G39" i="6"/>
  <c r="E39" i="6"/>
  <c r="K34" i="6"/>
  <c r="I34" i="6"/>
  <c r="G34" i="6"/>
  <c r="E34" i="6"/>
  <c r="K33" i="6"/>
  <c r="I33" i="6"/>
  <c r="G33" i="6"/>
  <c r="E33" i="6"/>
  <c r="I26" i="6"/>
  <c r="G26" i="6"/>
  <c r="E26" i="6"/>
  <c r="K26" i="6" s="1"/>
  <c r="K25" i="6"/>
  <c r="I25" i="6"/>
  <c r="G25" i="6"/>
  <c r="E25" i="6"/>
  <c r="I24" i="6"/>
  <c r="G24" i="6"/>
  <c r="E24" i="6"/>
  <c r="K24" i="6" s="1"/>
  <c r="E18" i="6"/>
  <c r="E23" i="6" s="1"/>
  <c r="K16" i="6"/>
  <c r="I16" i="6"/>
  <c r="G16" i="6"/>
  <c r="E16" i="6"/>
  <c r="K15" i="6"/>
  <c r="I15" i="6"/>
  <c r="G15" i="6"/>
  <c r="E15" i="6"/>
  <c r="K14" i="6"/>
  <c r="I14" i="6"/>
  <c r="G14" i="6"/>
  <c r="E14" i="6"/>
  <c r="K13" i="6"/>
  <c r="I13" i="6"/>
  <c r="G13" i="6"/>
  <c r="E13" i="6"/>
  <c r="K12" i="6"/>
  <c r="I12" i="6"/>
  <c r="G12" i="6"/>
  <c r="E12" i="6"/>
  <c r="K11" i="6"/>
  <c r="I11" i="6"/>
  <c r="G11" i="6"/>
  <c r="E11" i="6"/>
  <c r="K10" i="6"/>
  <c r="I10" i="6"/>
  <c r="G10" i="6"/>
  <c r="E10" i="6"/>
  <c r="K9" i="6"/>
  <c r="I9" i="6"/>
  <c r="G9" i="6"/>
  <c r="E9" i="6"/>
  <c r="K8" i="6"/>
  <c r="I8" i="6"/>
  <c r="G8" i="6"/>
  <c r="E8" i="6"/>
  <c r="K7" i="6"/>
  <c r="I7" i="6"/>
  <c r="G7" i="6"/>
  <c r="E7" i="6"/>
  <c r="K6" i="6"/>
  <c r="I6" i="6"/>
  <c r="G6" i="6"/>
  <c r="E6" i="6"/>
  <c r="K5" i="6"/>
  <c r="K17" i="6" s="1"/>
  <c r="I5" i="6"/>
  <c r="I17" i="6" s="1"/>
  <c r="G5" i="6"/>
  <c r="G17" i="6" s="1"/>
  <c r="G30" i="6" s="1"/>
  <c r="E5" i="6"/>
  <c r="E17" i="6" s="1"/>
  <c r="E30" i="6" s="1"/>
  <c r="E4" i="6"/>
  <c r="G3" i="6"/>
  <c r="G18" i="6" s="1"/>
  <c r="H2" i="6"/>
  <c r="D96" i="5"/>
  <c r="D95" i="5"/>
  <c r="D94" i="5"/>
  <c r="D93" i="5"/>
  <c r="D92" i="5"/>
  <c r="D91" i="5"/>
  <c r="D90" i="5"/>
  <c r="D89" i="5"/>
  <c r="D87" i="5"/>
  <c r="D85" i="5"/>
  <c r="D84" i="5"/>
  <c r="D83" i="5"/>
  <c r="D82" i="5"/>
  <c r="D81" i="5"/>
  <c r="D80" i="5"/>
  <c r="D78" i="5"/>
  <c r="D77" i="5"/>
  <c r="D76" i="5"/>
  <c r="D75" i="5"/>
  <c r="D74" i="5"/>
  <c r="D73" i="5"/>
  <c r="D72" i="5"/>
  <c r="D71" i="5"/>
  <c r="D70" i="5"/>
  <c r="D69" i="5"/>
  <c r="D68" i="5"/>
  <c r="D67" i="5"/>
  <c r="D64" i="5"/>
  <c r="D63" i="5"/>
  <c r="D62" i="5"/>
  <c r="D61" i="5"/>
  <c r="D59" i="5"/>
  <c r="D58" i="5"/>
  <c r="D57" i="5"/>
  <c r="D56" i="5"/>
  <c r="D55" i="5"/>
  <c r="D54" i="5"/>
  <c r="D53" i="5"/>
  <c r="D52" i="5"/>
  <c r="D51" i="5"/>
  <c r="D50" i="5"/>
  <c r="D49" i="5"/>
  <c r="D48" i="5"/>
  <c r="D47" i="5"/>
  <c r="D46" i="5"/>
  <c r="D45" i="5"/>
  <c r="D44" i="5"/>
  <c r="D43" i="5"/>
  <c r="K39" i="5"/>
  <c r="I39" i="5"/>
  <c r="G39" i="5"/>
  <c r="E39" i="5"/>
  <c r="K34" i="5"/>
  <c r="I34" i="5"/>
  <c r="G34" i="5"/>
  <c r="E34" i="5"/>
  <c r="K33" i="5"/>
  <c r="I33" i="5"/>
  <c r="G33" i="5"/>
  <c r="E33" i="5"/>
  <c r="I26" i="5"/>
  <c r="G26" i="5"/>
  <c r="E26" i="5"/>
  <c r="K26" i="5" s="1"/>
  <c r="I25" i="5"/>
  <c r="G25" i="5"/>
  <c r="E25" i="5"/>
  <c r="K25" i="5" s="1"/>
  <c r="I24" i="5"/>
  <c r="G24" i="5"/>
  <c r="E24" i="5"/>
  <c r="K24" i="5" s="1"/>
  <c r="K23" i="5"/>
  <c r="E23" i="5"/>
  <c r="K19" i="5"/>
  <c r="E19" i="5"/>
  <c r="E22" i="5" s="1"/>
  <c r="E27" i="5" s="1"/>
  <c r="E28" i="5" s="1"/>
  <c r="K18" i="5"/>
  <c r="E18" i="5"/>
  <c r="K16" i="5"/>
  <c r="I16" i="5"/>
  <c r="G16" i="5"/>
  <c r="E16" i="5"/>
  <c r="K15" i="5"/>
  <c r="I15" i="5"/>
  <c r="G15" i="5"/>
  <c r="E15" i="5"/>
  <c r="K14" i="5"/>
  <c r="I14" i="5"/>
  <c r="G14" i="5"/>
  <c r="E14" i="5"/>
  <c r="K13" i="5"/>
  <c r="I13" i="5"/>
  <c r="G13" i="5"/>
  <c r="E13" i="5"/>
  <c r="K12" i="5"/>
  <c r="I12" i="5"/>
  <c r="G12" i="5"/>
  <c r="E12" i="5"/>
  <c r="K11" i="5"/>
  <c r="I11" i="5"/>
  <c r="G11" i="5"/>
  <c r="E11" i="5"/>
  <c r="K10" i="5"/>
  <c r="I10" i="5"/>
  <c r="G10" i="5"/>
  <c r="E10" i="5"/>
  <c r="K9" i="5"/>
  <c r="I9" i="5"/>
  <c r="G9" i="5"/>
  <c r="E9" i="5"/>
  <c r="K8" i="5"/>
  <c r="I8" i="5"/>
  <c r="G8" i="5"/>
  <c r="E8" i="5"/>
  <c r="K7" i="5"/>
  <c r="I7" i="5"/>
  <c r="G7" i="5"/>
  <c r="E7" i="5"/>
  <c r="K6" i="5"/>
  <c r="I6" i="5"/>
  <c r="G6" i="5"/>
  <c r="E6" i="5"/>
  <c r="K5" i="5"/>
  <c r="K17" i="5" s="1"/>
  <c r="K30" i="5" s="1"/>
  <c r="I5" i="5"/>
  <c r="I17" i="5" s="1"/>
  <c r="G5" i="5"/>
  <c r="G17" i="5" s="1"/>
  <c r="E5" i="5"/>
  <c r="E17" i="5" s="1"/>
  <c r="E30" i="5" s="1"/>
  <c r="K4" i="5"/>
  <c r="E4" i="5"/>
  <c r="G3" i="5"/>
  <c r="G18" i="5" s="1"/>
  <c r="F2" i="5"/>
  <c r="D96" i="4"/>
  <c r="D95" i="4"/>
  <c r="D94" i="4"/>
  <c r="D93" i="4"/>
  <c r="D92" i="4"/>
  <c r="D91" i="4"/>
  <c r="D90" i="4"/>
  <c r="D89" i="4"/>
  <c r="D87" i="4"/>
  <c r="D85" i="4"/>
  <c r="D84" i="4"/>
  <c r="D83" i="4"/>
  <c r="D82" i="4"/>
  <c r="D81" i="4"/>
  <c r="D80" i="4"/>
  <c r="D78" i="4"/>
  <c r="D77" i="4"/>
  <c r="D76" i="4"/>
  <c r="D75" i="4"/>
  <c r="D74" i="4"/>
  <c r="D73" i="4"/>
  <c r="D72" i="4"/>
  <c r="D71" i="4"/>
  <c r="D70" i="4"/>
  <c r="D69" i="4"/>
  <c r="D68" i="4"/>
  <c r="D67" i="4"/>
  <c r="D64" i="4"/>
  <c r="D63" i="4"/>
  <c r="D62" i="4"/>
  <c r="D61" i="4"/>
  <c r="D59" i="4"/>
  <c r="D58" i="4"/>
  <c r="D57" i="4"/>
  <c r="D56" i="4"/>
  <c r="D55" i="4"/>
  <c r="D54" i="4"/>
  <c r="D53" i="4"/>
  <c r="D52" i="4"/>
  <c r="D51" i="4"/>
  <c r="D50" i="4"/>
  <c r="D49" i="4"/>
  <c r="D48" i="4"/>
  <c r="D47" i="4"/>
  <c r="D46" i="4"/>
  <c r="D45" i="4"/>
  <c r="D44" i="4"/>
  <c r="D43" i="4"/>
  <c r="K39" i="4"/>
  <c r="I39" i="4"/>
  <c r="G39" i="4"/>
  <c r="E39" i="4"/>
  <c r="K34" i="4"/>
  <c r="I34" i="4"/>
  <c r="G34" i="4"/>
  <c r="E34" i="4"/>
  <c r="K33" i="4"/>
  <c r="I33" i="4"/>
  <c r="G33" i="4"/>
  <c r="E33" i="4"/>
  <c r="I26" i="4"/>
  <c r="G26" i="4"/>
  <c r="E26" i="4"/>
  <c r="K26" i="4" s="1"/>
  <c r="I25" i="4"/>
  <c r="G25" i="4"/>
  <c r="E25" i="4"/>
  <c r="K25" i="4" s="1"/>
  <c r="I24" i="4"/>
  <c r="G24" i="4"/>
  <c r="E24" i="4"/>
  <c r="K24" i="4" s="1"/>
  <c r="E23" i="4"/>
  <c r="E19" i="4"/>
  <c r="E21" i="4" s="1"/>
  <c r="E18" i="4"/>
  <c r="K15" i="4"/>
  <c r="I15" i="4"/>
  <c r="G15" i="4"/>
  <c r="E15" i="4"/>
  <c r="K14" i="4"/>
  <c r="I14" i="4"/>
  <c r="G14" i="4"/>
  <c r="E14" i="4"/>
  <c r="K13" i="4"/>
  <c r="I13" i="4"/>
  <c r="G13" i="4"/>
  <c r="E13" i="4"/>
  <c r="K12" i="4"/>
  <c r="I12" i="4"/>
  <c r="G12" i="4"/>
  <c r="E12" i="4"/>
  <c r="K11" i="4"/>
  <c r="I11" i="4"/>
  <c r="G11" i="4"/>
  <c r="E11" i="4"/>
  <c r="K10" i="4"/>
  <c r="I10" i="4"/>
  <c r="G10" i="4"/>
  <c r="E10" i="4"/>
  <c r="K9" i="4"/>
  <c r="I9" i="4"/>
  <c r="G9" i="4"/>
  <c r="E9" i="4"/>
  <c r="K8" i="4"/>
  <c r="I8" i="4"/>
  <c r="G8" i="4"/>
  <c r="E8" i="4"/>
  <c r="K7" i="4"/>
  <c r="I7" i="4"/>
  <c r="G7" i="4"/>
  <c r="E7" i="4"/>
  <c r="K6" i="4"/>
  <c r="I6" i="4"/>
  <c r="G6" i="4"/>
  <c r="E6" i="4"/>
  <c r="E17" i="4" s="1"/>
  <c r="E30" i="4" s="1"/>
  <c r="K5" i="4"/>
  <c r="K17" i="4" s="1"/>
  <c r="I5" i="4"/>
  <c r="I17" i="4" s="1"/>
  <c r="G5" i="4"/>
  <c r="G17" i="4" s="1"/>
  <c r="E5" i="4"/>
  <c r="E4" i="4"/>
  <c r="G3" i="4"/>
  <c r="I3" i="4" s="1"/>
  <c r="J2" i="4"/>
  <c r="G23" i="6" l="1"/>
  <c r="G19" i="6"/>
  <c r="J2" i="6"/>
  <c r="E19" i="6"/>
  <c r="I3" i="6"/>
  <c r="F2" i="6"/>
  <c r="D2" i="6"/>
  <c r="G4" i="6"/>
  <c r="G23" i="5"/>
  <c r="G19" i="5"/>
  <c r="K22" i="5"/>
  <c r="K27" i="5" s="1"/>
  <c r="K28" i="5" s="1"/>
  <c r="G30" i="5"/>
  <c r="J2" i="5"/>
  <c r="I3" i="5"/>
  <c r="K21" i="5"/>
  <c r="H2" i="5"/>
  <c r="E21" i="5"/>
  <c r="E20" i="5"/>
  <c r="G4" i="5"/>
  <c r="D2" i="5"/>
  <c r="K20" i="5"/>
  <c r="K3" i="4"/>
  <c r="I18" i="4"/>
  <c r="I4" i="4"/>
  <c r="I30" i="4"/>
  <c r="D2" i="4"/>
  <c r="G4" i="4"/>
  <c r="F2" i="4"/>
  <c r="H2" i="4"/>
  <c r="E20" i="4"/>
  <c r="E22" i="4"/>
  <c r="E27" i="4" s="1"/>
  <c r="E28" i="4" s="1"/>
  <c r="G18" i="4"/>
  <c r="I18" i="6" l="1"/>
  <c r="I4" i="6"/>
  <c r="K3" i="6"/>
  <c r="E21" i="6"/>
  <c r="E22" i="6"/>
  <c r="E27" i="6" s="1"/>
  <c r="E28" i="6" s="1"/>
  <c r="E20" i="6"/>
  <c r="G22" i="6"/>
  <c r="G27" i="6" s="1"/>
  <c r="G28" i="6" s="1"/>
  <c r="G20" i="6"/>
  <c r="G21" i="6"/>
  <c r="I18" i="5"/>
  <c r="I4" i="5"/>
  <c r="G22" i="5"/>
  <c r="G27" i="5" s="1"/>
  <c r="G28" i="5" s="1"/>
  <c r="G20" i="5"/>
  <c r="G21" i="5"/>
  <c r="G23" i="4"/>
  <c r="G19" i="4"/>
  <c r="I23" i="4"/>
  <c r="I19" i="4"/>
  <c r="K18" i="4"/>
  <c r="K4" i="4"/>
  <c r="G30" i="4"/>
  <c r="I23" i="6" l="1"/>
  <c r="I19" i="6"/>
  <c r="I30" i="6"/>
  <c r="K18" i="6"/>
  <c r="K4" i="6"/>
  <c r="I23" i="5"/>
  <c r="I19" i="5"/>
  <c r="I30" i="5"/>
  <c r="K23" i="4"/>
  <c r="K19" i="4"/>
  <c r="K30" i="4"/>
  <c r="I22" i="4"/>
  <c r="I27" i="4" s="1"/>
  <c r="I28" i="4" s="1"/>
  <c r="I20" i="4"/>
  <c r="I21" i="4"/>
  <c r="G22" i="4"/>
  <c r="G27" i="4" s="1"/>
  <c r="G28" i="4" s="1"/>
  <c r="G20" i="4"/>
  <c r="G21" i="4"/>
  <c r="K19" i="6" l="1"/>
  <c r="K23" i="6"/>
  <c r="K30" i="6"/>
  <c r="I22" i="6"/>
  <c r="I27" i="6" s="1"/>
  <c r="I28" i="6" s="1"/>
  <c r="I20" i="6"/>
  <c r="I21" i="6"/>
  <c r="I22" i="5"/>
  <c r="I27" i="5" s="1"/>
  <c r="I28" i="5" s="1"/>
  <c r="I20" i="5"/>
  <c r="I21" i="5"/>
  <c r="K22" i="4"/>
  <c r="K27" i="4" s="1"/>
  <c r="K28" i="4" s="1"/>
  <c r="K20" i="4"/>
  <c r="K21" i="4"/>
  <c r="K22" i="6" l="1"/>
  <c r="K27" i="6" s="1"/>
  <c r="K28" i="6" s="1"/>
  <c r="K20" i="6"/>
  <c r="K21" i="6"/>
  <c r="D112" i="3" l="1"/>
  <c r="D111" i="3"/>
  <c r="D110" i="3"/>
  <c r="D109" i="3"/>
  <c r="D108" i="3"/>
  <c r="D107" i="3"/>
  <c r="D106" i="3"/>
  <c r="D105" i="3"/>
  <c r="D104" i="3"/>
  <c r="D103" i="3"/>
  <c r="D102" i="3"/>
  <c r="D101" i="3"/>
  <c r="D100" i="3"/>
  <c r="D99" i="3"/>
  <c r="D98" i="3"/>
  <c r="D97" i="3"/>
  <c r="D96" i="3"/>
  <c r="D95" i="3"/>
  <c r="D94" i="3"/>
  <c r="D93" i="3"/>
  <c r="D92" i="3"/>
  <c r="D91" i="3"/>
  <c r="D90" i="3"/>
  <c r="D89" i="3"/>
  <c r="D88" i="3"/>
  <c r="D86" i="3"/>
  <c r="D84" i="3"/>
  <c r="D83" i="3"/>
  <c r="D82" i="3"/>
  <c r="D81" i="3"/>
  <c r="D80" i="3"/>
  <c r="D79" i="3"/>
  <c r="D77" i="3"/>
  <c r="D76" i="3"/>
  <c r="D75" i="3"/>
  <c r="D74" i="3"/>
  <c r="D73" i="3"/>
  <c r="D72" i="3"/>
  <c r="D71" i="3"/>
  <c r="D70" i="3"/>
  <c r="D69" i="3"/>
  <c r="D68" i="3"/>
  <c r="D67" i="3"/>
  <c r="D66" i="3"/>
  <c r="D63" i="3"/>
  <c r="D62" i="3"/>
  <c r="D61" i="3"/>
  <c r="D60" i="3"/>
  <c r="D58" i="3"/>
  <c r="D57" i="3"/>
  <c r="D56" i="3"/>
  <c r="D55" i="3"/>
  <c r="D54" i="3"/>
  <c r="D53" i="3"/>
  <c r="D52" i="3"/>
  <c r="D51" i="3"/>
  <c r="D50" i="3"/>
  <c r="D49" i="3"/>
  <c r="D48" i="3"/>
  <c r="D47" i="3"/>
  <c r="D46" i="3"/>
  <c r="D45" i="3"/>
  <c r="D44" i="3"/>
  <c r="D43" i="3"/>
  <c r="D42" i="3"/>
  <c r="K39" i="3"/>
  <c r="I39" i="3"/>
  <c r="G39" i="3"/>
  <c r="E39" i="3"/>
  <c r="K34" i="3"/>
  <c r="I34" i="3"/>
  <c r="G34" i="3"/>
  <c r="E34" i="3"/>
  <c r="K33" i="3"/>
  <c r="I33" i="3"/>
  <c r="G33" i="3"/>
  <c r="E33" i="3"/>
  <c r="I26" i="3"/>
  <c r="G26" i="3"/>
  <c r="E26" i="3"/>
  <c r="K26" i="3" s="1"/>
  <c r="K25" i="3"/>
  <c r="I25" i="3"/>
  <c r="G25" i="3"/>
  <c r="E25" i="3"/>
  <c r="I24" i="3"/>
  <c r="G24" i="3"/>
  <c r="E24" i="3"/>
  <c r="K24" i="3" s="1"/>
  <c r="E18" i="3"/>
  <c r="E23" i="3" s="1"/>
  <c r="K16" i="3"/>
  <c r="I16" i="3"/>
  <c r="G16" i="3"/>
  <c r="E16" i="3"/>
  <c r="K15" i="3"/>
  <c r="I15" i="3"/>
  <c r="G15" i="3"/>
  <c r="E15" i="3"/>
  <c r="K14" i="3"/>
  <c r="I14" i="3"/>
  <c r="G14" i="3"/>
  <c r="E14" i="3"/>
  <c r="K13" i="3"/>
  <c r="I13" i="3"/>
  <c r="G13" i="3"/>
  <c r="E13" i="3"/>
  <c r="K12" i="3"/>
  <c r="I12" i="3"/>
  <c r="G12" i="3"/>
  <c r="E12" i="3"/>
  <c r="K11" i="3"/>
  <c r="I11" i="3"/>
  <c r="G11" i="3"/>
  <c r="E11" i="3"/>
  <c r="K10" i="3"/>
  <c r="I10" i="3"/>
  <c r="G10" i="3"/>
  <c r="E10" i="3"/>
  <c r="K9" i="3"/>
  <c r="I9" i="3"/>
  <c r="G9" i="3"/>
  <c r="E9" i="3"/>
  <c r="K8" i="3"/>
  <c r="I8" i="3"/>
  <c r="G8" i="3"/>
  <c r="E8" i="3"/>
  <c r="K7" i="3"/>
  <c r="I7" i="3"/>
  <c r="G7" i="3"/>
  <c r="E7" i="3"/>
  <c r="K6" i="3"/>
  <c r="I6" i="3"/>
  <c r="G6" i="3"/>
  <c r="E6" i="3"/>
  <c r="K5" i="3"/>
  <c r="K17" i="3" s="1"/>
  <c r="I5" i="3"/>
  <c r="I17" i="3" s="1"/>
  <c r="G5" i="3"/>
  <c r="G17" i="3" s="1"/>
  <c r="G30" i="3" s="1"/>
  <c r="E5" i="3"/>
  <c r="E17" i="3" s="1"/>
  <c r="E30" i="3" s="1"/>
  <c r="E4" i="3"/>
  <c r="G3" i="3"/>
  <c r="G18" i="3" s="1"/>
  <c r="J2" i="3"/>
  <c r="K135" i="2"/>
  <c r="I135" i="2"/>
  <c r="G135" i="2"/>
  <c r="K133" i="2"/>
  <c r="I133" i="2"/>
  <c r="G133" i="2"/>
  <c r="K131" i="2"/>
  <c r="I131" i="2"/>
  <c r="G131" i="2"/>
  <c r="K130" i="2"/>
  <c r="I130" i="2"/>
  <c r="G130" i="2"/>
  <c r="K128" i="2"/>
  <c r="I128" i="2"/>
  <c r="G128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6" i="2"/>
  <c r="D84" i="2"/>
  <c r="D83" i="2"/>
  <c r="D82" i="2"/>
  <c r="D81" i="2"/>
  <c r="D80" i="2"/>
  <c r="D79" i="2"/>
  <c r="D77" i="2"/>
  <c r="D76" i="2"/>
  <c r="D75" i="2"/>
  <c r="D74" i="2"/>
  <c r="D73" i="2"/>
  <c r="D72" i="2"/>
  <c r="D71" i="2"/>
  <c r="D70" i="2"/>
  <c r="D69" i="2"/>
  <c r="D68" i="2"/>
  <c r="D67" i="2"/>
  <c r="D66" i="2"/>
  <c r="D63" i="2"/>
  <c r="D62" i="2"/>
  <c r="D61" i="2"/>
  <c r="D60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K39" i="2"/>
  <c r="I39" i="2"/>
  <c r="G39" i="2"/>
  <c r="E39" i="2"/>
  <c r="K34" i="2"/>
  <c r="I34" i="2"/>
  <c r="G34" i="2"/>
  <c r="E34" i="2"/>
  <c r="K33" i="2"/>
  <c r="I33" i="2"/>
  <c r="G33" i="2"/>
  <c r="E33" i="2"/>
  <c r="K26" i="2"/>
  <c r="I26" i="2"/>
  <c r="G26" i="2"/>
  <c r="E26" i="2"/>
  <c r="K25" i="2"/>
  <c r="I25" i="2"/>
  <c r="G25" i="2"/>
  <c r="E25" i="2"/>
  <c r="K24" i="2"/>
  <c r="I24" i="2"/>
  <c r="G24" i="2"/>
  <c r="E24" i="2"/>
  <c r="K23" i="2"/>
  <c r="K19" i="2"/>
  <c r="K21" i="2" s="1"/>
  <c r="E19" i="2"/>
  <c r="K18" i="2"/>
  <c r="I18" i="2"/>
  <c r="I23" i="2" s="1"/>
  <c r="G18" i="2"/>
  <c r="G23" i="2" s="1"/>
  <c r="E18" i="2"/>
  <c r="E23" i="2" s="1"/>
  <c r="K16" i="2"/>
  <c r="I16" i="2"/>
  <c r="G16" i="2"/>
  <c r="E16" i="2"/>
  <c r="K15" i="2"/>
  <c r="I15" i="2"/>
  <c r="G15" i="2"/>
  <c r="E15" i="2"/>
  <c r="K14" i="2"/>
  <c r="I14" i="2"/>
  <c r="G14" i="2"/>
  <c r="E14" i="2"/>
  <c r="K13" i="2"/>
  <c r="I13" i="2"/>
  <c r="G13" i="2"/>
  <c r="E13" i="2"/>
  <c r="K12" i="2"/>
  <c r="I12" i="2"/>
  <c r="G12" i="2"/>
  <c r="E12" i="2"/>
  <c r="K11" i="2"/>
  <c r="I11" i="2"/>
  <c r="G11" i="2"/>
  <c r="E11" i="2"/>
  <c r="K10" i="2"/>
  <c r="I10" i="2"/>
  <c r="G10" i="2"/>
  <c r="E10" i="2"/>
  <c r="K9" i="2"/>
  <c r="I9" i="2"/>
  <c r="G9" i="2"/>
  <c r="E9" i="2"/>
  <c r="K8" i="2"/>
  <c r="I8" i="2"/>
  <c r="G8" i="2"/>
  <c r="E8" i="2"/>
  <c r="K7" i="2"/>
  <c r="I7" i="2"/>
  <c r="G7" i="2"/>
  <c r="E7" i="2"/>
  <c r="K6" i="2"/>
  <c r="I6" i="2"/>
  <c r="G6" i="2"/>
  <c r="E6" i="2"/>
  <c r="K5" i="2"/>
  <c r="K17" i="2" s="1"/>
  <c r="K30" i="2" s="1"/>
  <c r="I5" i="2"/>
  <c r="I17" i="2" s="1"/>
  <c r="I30" i="2" s="1"/>
  <c r="G5" i="2"/>
  <c r="G17" i="2" s="1"/>
  <c r="G30" i="2" s="1"/>
  <c r="E5" i="2"/>
  <c r="E17" i="2" s="1"/>
  <c r="E30" i="2" s="1"/>
  <c r="K4" i="2"/>
  <c r="I4" i="2"/>
  <c r="G4" i="2"/>
  <c r="E4" i="2"/>
  <c r="J2" i="2"/>
  <c r="D112" i="1"/>
  <c r="D111" i="1"/>
  <c r="D110" i="1"/>
  <c r="D109" i="1"/>
  <c r="D108" i="1"/>
  <c r="D107" i="1"/>
  <c r="D106" i="1"/>
  <c r="D105" i="1"/>
  <c r="D104" i="1"/>
  <c r="D103" i="1"/>
  <c r="D102" i="1"/>
  <c r="D101" i="1"/>
  <c r="D100" i="1"/>
  <c r="D99" i="1"/>
  <c r="D98" i="1"/>
  <c r="D97" i="1"/>
  <c r="D96" i="1"/>
  <c r="D95" i="1"/>
  <c r="D94" i="1"/>
  <c r="D93" i="1"/>
  <c r="D92" i="1"/>
  <c r="D91" i="1"/>
  <c r="D90" i="1"/>
  <c r="D89" i="1"/>
  <c r="D88" i="1"/>
  <c r="D86" i="1"/>
  <c r="D84" i="1"/>
  <c r="D83" i="1"/>
  <c r="D82" i="1"/>
  <c r="D81" i="1"/>
  <c r="D80" i="1"/>
  <c r="D79" i="1"/>
  <c r="D77" i="1"/>
  <c r="D76" i="1"/>
  <c r="D75" i="1"/>
  <c r="D74" i="1"/>
  <c r="D73" i="1"/>
  <c r="D72" i="1"/>
  <c r="D71" i="1"/>
  <c r="D70" i="1"/>
  <c r="D69" i="1"/>
  <c r="D68" i="1"/>
  <c r="D67" i="1"/>
  <c r="D66" i="1"/>
  <c r="D63" i="1"/>
  <c r="D62" i="1"/>
  <c r="D61" i="1"/>
  <c r="D60" i="1"/>
  <c r="D58" i="1"/>
  <c r="D57" i="1"/>
  <c r="D56" i="1"/>
  <c r="D55" i="1"/>
  <c r="D54" i="1"/>
  <c r="D53" i="1"/>
  <c r="D52" i="1"/>
  <c r="D51" i="1"/>
  <c r="D50" i="1"/>
  <c r="D49" i="1"/>
  <c r="D48" i="1"/>
  <c r="D47" i="1"/>
  <c r="D46" i="1"/>
  <c r="D45" i="1"/>
  <c r="D44" i="1"/>
  <c r="D43" i="1"/>
  <c r="D42" i="1"/>
  <c r="K39" i="1"/>
  <c r="I39" i="1"/>
  <c r="G39" i="1"/>
  <c r="E39" i="1"/>
  <c r="K34" i="1"/>
  <c r="I34" i="1"/>
  <c r="G34" i="1"/>
  <c r="E34" i="1"/>
  <c r="K33" i="1"/>
  <c r="I33" i="1"/>
  <c r="G33" i="1"/>
  <c r="E33" i="1"/>
  <c r="K26" i="1"/>
  <c r="I26" i="1"/>
  <c r="G26" i="1"/>
  <c r="E26" i="1"/>
  <c r="I25" i="1"/>
  <c r="G25" i="1"/>
  <c r="E25" i="1"/>
  <c r="K25" i="1" s="1"/>
  <c r="K24" i="1"/>
  <c r="I24" i="1"/>
  <c r="G24" i="1"/>
  <c r="E24" i="1"/>
  <c r="E23" i="1"/>
  <c r="E19" i="1"/>
  <c r="E22" i="1" s="1"/>
  <c r="E27" i="1" s="1"/>
  <c r="E28" i="1" s="1"/>
  <c r="E18" i="1"/>
  <c r="K16" i="1"/>
  <c r="I16" i="1"/>
  <c r="G16" i="1"/>
  <c r="E16" i="1"/>
  <c r="K15" i="1"/>
  <c r="I15" i="1"/>
  <c r="G15" i="1"/>
  <c r="E15" i="1"/>
  <c r="K14" i="1"/>
  <c r="I14" i="1"/>
  <c r="G14" i="1"/>
  <c r="E14" i="1"/>
  <c r="K13" i="1"/>
  <c r="I13" i="1"/>
  <c r="G13" i="1"/>
  <c r="E13" i="1"/>
  <c r="K12" i="1"/>
  <c r="I12" i="1"/>
  <c r="G12" i="1"/>
  <c r="E12" i="1"/>
  <c r="K11" i="1"/>
  <c r="I11" i="1"/>
  <c r="G11" i="1"/>
  <c r="E11" i="1"/>
  <c r="K10" i="1"/>
  <c r="I10" i="1"/>
  <c r="G10" i="1"/>
  <c r="E10" i="1"/>
  <c r="K9" i="1"/>
  <c r="I9" i="1"/>
  <c r="G9" i="1"/>
  <c r="E9" i="1"/>
  <c r="K8" i="1"/>
  <c r="I8" i="1"/>
  <c r="G8" i="1"/>
  <c r="E8" i="1"/>
  <c r="K7" i="1"/>
  <c r="I7" i="1"/>
  <c r="G7" i="1"/>
  <c r="E7" i="1"/>
  <c r="K6" i="1"/>
  <c r="I6" i="1"/>
  <c r="G6" i="1"/>
  <c r="E6" i="1"/>
  <c r="K5" i="1"/>
  <c r="K17" i="1" s="1"/>
  <c r="I5" i="1"/>
  <c r="I17" i="1" s="1"/>
  <c r="G5" i="1"/>
  <c r="G17" i="1" s="1"/>
  <c r="G30" i="1" s="1"/>
  <c r="E5" i="1"/>
  <c r="E17" i="1" s="1"/>
  <c r="E30" i="1" s="1"/>
  <c r="G4" i="1"/>
  <c r="E4" i="1"/>
  <c r="G3" i="1"/>
  <c r="G18" i="1" s="1"/>
  <c r="F2" i="1"/>
  <c r="G23" i="3" l="1"/>
  <c r="G19" i="3"/>
  <c r="I3" i="3"/>
  <c r="D2" i="3"/>
  <c r="G4" i="3"/>
  <c r="F2" i="3"/>
  <c r="H2" i="3"/>
  <c r="E19" i="3"/>
  <c r="G23" i="1"/>
  <c r="G19" i="1"/>
  <c r="E22" i="2"/>
  <c r="E27" i="2" s="1"/>
  <c r="E28" i="2" s="1"/>
  <c r="K22" i="2"/>
  <c r="K27" i="2" s="1"/>
  <c r="K28" i="2" s="1"/>
  <c r="H2" i="1"/>
  <c r="J2" i="1"/>
  <c r="E21" i="1"/>
  <c r="K20" i="2"/>
  <c r="I3" i="1"/>
  <c r="D2" i="2"/>
  <c r="E21" i="2"/>
  <c r="F2" i="2"/>
  <c r="G19" i="2"/>
  <c r="H2" i="2"/>
  <c r="I19" i="2"/>
  <c r="E20" i="1"/>
  <c r="D2" i="1"/>
  <c r="E20" i="2"/>
  <c r="I18" i="3" l="1"/>
  <c r="I4" i="3"/>
  <c r="K3" i="3"/>
  <c r="G22" i="3"/>
  <c r="G27" i="3" s="1"/>
  <c r="G28" i="3" s="1"/>
  <c r="G20" i="3"/>
  <c r="G21" i="3"/>
  <c r="E21" i="3"/>
  <c r="E22" i="3"/>
  <c r="E27" i="3" s="1"/>
  <c r="E28" i="3" s="1"/>
  <c r="E20" i="3"/>
  <c r="I22" i="2"/>
  <c r="I27" i="2" s="1"/>
  <c r="I28" i="2" s="1"/>
  <c r="I21" i="2"/>
  <c r="I20" i="2"/>
  <c r="G22" i="2"/>
  <c r="G27" i="2" s="1"/>
  <c r="G28" i="2" s="1"/>
  <c r="G20" i="2"/>
  <c r="G21" i="2"/>
  <c r="I18" i="1"/>
  <c r="I4" i="1"/>
  <c r="K3" i="1"/>
  <c r="G22" i="1"/>
  <c r="G27" i="1" s="1"/>
  <c r="G28" i="1" s="1"/>
  <c r="G20" i="1"/>
  <c r="G21" i="1"/>
  <c r="K18" i="3" l="1"/>
  <c r="K4" i="3"/>
  <c r="I23" i="3"/>
  <c r="I19" i="3"/>
  <c r="I30" i="3"/>
  <c r="I23" i="1"/>
  <c r="I19" i="1"/>
  <c r="I30" i="1"/>
  <c r="K4" i="1"/>
  <c r="K18" i="1"/>
  <c r="I22" i="3" l="1"/>
  <c r="I27" i="3" s="1"/>
  <c r="I28" i="3" s="1"/>
  <c r="I20" i="3"/>
  <c r="I21" i="3"/>
  <c r="K23" i="3"/>
  <c r="K19" i="3"/>
  <c r="K30" i="3"/>
  <c r="K23" i="1"/>
  <c r="K19" i="1"/>
  <c r="K30" i="1"/>
  <c r="I22" i="1"/>
  <c r="I27" i="1" s="1"/>
  <c r="I28" i="1" s="1"/>
  <c r="I20" i="1"/>
  <c r="I21" i="1"/>
  <c r="K22" i="3" l="1"/>
  <c r="K27" i="3" s="1"/>
  <c r="K28" i="3" s="1"/>
  <c r="K20" i="3"/>
  <c r="K21" i="3"/>
  <c r="K20" i="1"/>
  <c r="K21" i="1"/>
  <c r="K22" i="1"/>
  <c r="K27" i="1" s="1"/>
  <c r="K28" i="1" s="1"/>
</calcChain>
</file>

<file path=xl/sharedStrings.xml><?xml version="1.0" encoding="utf-8"?>
<sst xmlns="http://schemas.openxmlformats.org/spreadsheetml/2006/main" count="1385" uniqueCount="173">
  <si>
    <t>The FTD® Best Day™ Bouquet</t>
  </si>
  <si>
    <t>Standard</t>
  </si>
  <si>
    <t>Deluxe</t>
  </si>
  <si>
    <t>Premium</t>
  </si>
  <si>
    <t>Exquisite</t>
  </si>
  <si>
    <t>ea.</t>
  </si>
  <si>
    <t>retail (w/o delivery)</t>
  </si>
  <si>
    <t>FTD.com Retail</t>
  </si>
  <si>
    <t>Green</t>
  </si>
  <si>
    <t>Button Pompon stems</t>
  </si>
  <si>
    <t>Hot Pink</t>
  </si>
  <si>
    <t>50 cm Roses</t>
  </si>
  <si>
    <t>Yellow</t>
  </si>
  <si>
    <t>Sunflowers</t>
  </si>
  <si>
    <t>Orange</t>
  </si>
  <si>
    <t>LA Lily stems</t>
  </si>
  <si>
    <t>Purple</t>
  </si>
  <si>
    <t>Double Lisianthus stems</t>
  </si>
  <si>
    <t>Snapdragon stems</t>
  </si>
  <si>
    <t>Salal tips</t>
  </si>
  <si>
    <t>2120S</t>
  </si>
  <si>
    <t>Small Cinched Vase</t>
  </si>
  <si>
    <t>2120L</t>
  </si>
  <si>
    <t>Large Cinched Vase</t>
  </si>
  <si>
    <t>TOTAL</t>
  </si>
  <si>
    <r>
      <t xml:space="preserve">retail     </t>
    </r>
    <r>
      <rPr>
        <i/>
        <sz val="10"/>
        <rFont val="Calibri"/>
        <family val="2"/>
        <scheme val="minor"/>
      </rPr>
      <t>(w/o delivery)</t>
    </r>
  </si>
  <si>
    <r>
      <t xml:space="preserve">executing value         </t>
    </r>
    <r>
      <rPr>
        <i/>
        <sz val="10"/>
        <rFont val="Calibri"/>
        <family val="2"/>
        <scheme val="minor"/>
      </rPr>
      <t>(retail * .71)</t>
    </r>
  </si>
  <si>
    <r>
      <t xml:space="preserve">COGS    </t>
    </r>
    <r>
      <rPr>
        <i/>
        <sz val="10"/>
        <rFont val="Calibri"/>
        <family val="2"/>
        <scheme val="minor"/>
      </rPr>
      <t xml:space="preserve"> (EV * .50)</t>
    </r>
  </si>
  <si>
    <r>
      <t xml:space="preserve">Gross Margin     </t>
    </r>
    <r>
      <rPr>
        <i/>
        <sz val="10"/>
        <rFont val="Calibri"/>
        <family val="2"/>
        <scheme val="minor"/>
      </rPr>
      <t>(EV * .50)</t>
    </r>
  </si>
  <si>
    <r>
      <t xml:space="preserve">ACTUAL GROSS MARGIN    </t>
    </r>
    <r>
      <rPr>
        <i/>
        <sz val="10"/>
        <rFont val="Calibri"/>
        <family val="2"/>
        <scheme val="minor"/>
      </rPr>
      <t>(EV-TOTAL)</t>
    </r>
  </si>
  <si>
    <r>
      <t xml:space="preserve">Labor Cost    </t>
    </r>
    <r>
      <rPr>
        <i/>
        <sz val="10"/>
        <rFont val="Calibri"/>
        <family val="2"/>
        <scheme val="minor"/>
      </rPr>
      <t>(retail x -10%)</t>
    </r>
  </si>
  <si>
    <t>FTO</t>
  </si>
  <si>
    <t>UCP Fee</t>
  </si>
  <si>
    <t>Other Fees</t>
  </si>
  <si>
    <t>TOTAL  (bottom line that florist makes)</t>
  </si>
  <si>
    <t>Net Margin    (TOTAL abv/RETAIL)</t>
  </si>
  <si>
    <t>Actual COGS Percentage of Retail w/o delivery</t>
  </si>
  <si>
    <t>inches</t>
  </si>
  <si>
    <t>cm</t>
  </si>
  <si>
    <t>H</t>
  </si>
  <si>
    <t>W</t>
  </si>
  <si>
    <t>EDAY 2023 PRICING</t>
  </si>
  <si>
    <t>NEW 2023</t>
  </si>
  <si>
    <t>CDAY 2023</t>
  </si>
  <si>
    <t>Alstroemeria stems</t>
  </si>
  <si>
    <t>Asiatic Lily stems</t>
  </si>
  <si>
    <t>Cushion Pompon stems</t>
  </si>
  <si>
    <t>Daisy Pompon stems</t>
  </si>
  <si>
    <t>Delphinium stems, Belladonna</t>
  </si>
  <si>
    <t>Delphinium stems, hybrid</t>
  </si>
  <si>
    <t>Disbud Stem</t>
  </si>
  <si>
    <t>Gerbera Daisies</t>
  </si>
  <si>
    <t>Blue</t>
  </si>
  <si>
    <t>Hydrangea blooms</t>
  </si>
  <si>
    <t>Mini Hydrangea blooms</t>
  </si>
  <si>
    <t>White</t>
  </si>
  <si>
    <t>Hypericum Berry stems</t>
  </si>
  <si>
    <t>Iris stems</t>
  </si>
  <si>
    <t>LA Hybrid Lily stems</t>
  </si>
  <si>
    <t>Limonium Blue stream</t>
  </si>
  <si>
    <t>Limonium Misty Blue</t>
  </si>
  <si>
    <t>Matsumoto Aster stems</t>
  </si>
  <si>
    <t>Mini Calla Lilies</t>
  </si>
  <si>
    <t>Mini Carnation stems</t>
  </si>
  <si>
    <t>Monte Casino stems</t>
  </si>
  <si>
    <t>Queen Anne's Lace</t>
  </si>
  <si>
    <t>Ranunculus</t>
  </si>
  <si>
    <t>Peach</t>
  </si>
  <si>
    <t>Pink</t>
  </si>
  <si>
    <t>Lavender</t>
  </si>
  <si>
    <t>Red</t>
  </si>
  <si>
    <t>Solidago stems</t>
  </si>
  <si>
    <t>Spider Mums</t>
  </si>
  <si>
    <t>Spray Rose stems</t>
  </si>
  <si>
    <t>Standard Carnations</t>
  </si>
  <si>
    <t>Star of Bethlehem stems</t>
  </si>
  <si>
    <t>Statice stems</t>
  </si>
  <si>
    <t>Stock stems</t>
  </si>
  <si>
    <t>Sweet William</t>
  </si>
  <si>
    <t>Eryngium thistle stems</t>
  </si>
  <si>
    <t>Trick Dianthus stems</t>
  </si>
  <si>
    <t>Waxflower stems</t>
  </si>
  <si>
    <t>Baby Blue Eucalyptus stems</t>
  </si>
  <si>
    <t>Dusty Miller Stems</t>
  </si>
  <si>
    <t>Gunni Eucalyptus stems</t>
  </si>
  <si>
    <t>Silver dollar Eucalyptus stems</t>
  </si>
  <si>
    <t>Green Pittosporum stems</t>
  </si>
  <si>
    <t>Israeli Ruscus stems</t>
  </si>
  <si>
    <t>Italian Variegated Pittosporum stems</t>
  </si>
  <si>
    <t>Seeded Eucalyptus stems</t>
  </si>
  <si>
    <t>Variegated Pittosporum stems</t>
  </si>
  <si>
    <t>Italian Ruscus stems</t>
  </si>
  <si>
    <t>Ivy vines</t>
  </si>
  <si>
    <t>Leatherleaf stems</t>
  </si>
  <si>
    <t>Lily Grass blades</t>
  </si>
  <si>
    <t>Mini Myrtle stems</t>
  </si>
  <si>
    <t>Myrtle stems</t>
  </si>
  <si>
    <t>Salal stems</t>
  </si>
  <si>
    <t>Sword Fern fronds</t>
  </si>
  <si>
    <t>Ti leaves</t>
  </si>
  <si>
    <t>Variegated Aspidistra leaves</t>
  </si>
  <si>
    <t>Hardgoods</t>
  </si>
  <si>
    <t>Small Gold Dipped Vase</t>
  </si>
  <si>
    <t>Large Gold Dipped Vase</t>
  </si>
  <si>
    <t>White Wooded Box</t>
  </si>
  <si>
    <t>Brown Wood Box</t>
  </si>
  <si>
    <t>Classic Love Rose Bouquet</t>
  </si>
  <si>
    <t>2120GS</t>
  </si>
  <si>
    <t>Small Gold-Dipped Vase</t>
  </si>
  <si>
    <t>2120GL</t>
  </si>
  <si>
    <t>Large Gold-Dipped Vase</t>
  </si>
  <si>
    <t>BDB</t>
  </si>
  <si>
    <t>V1R</t>
  </si>
  <si>
    <t>The FTD® Light of my Life™ Bouquet</t>
  </si>
  <si>
    <t>FSG vase</t>
  </si>
  <si>
    <t xml:space="preserve"> </t>
  </si>
  <si>
    <t xml:space="preserve">03/15 Andrea aproved the jumps not matching the price jumps to Cday </t>
  </si>
  <si>
    <t>C5375</t>
  </si>
  <si>
    <t>Long Stem Red Rose Bouquet</t>
  </si>
  <si>
    <t>60 cm Roses</t>
  </si>
  <si>
    <t>G307</t>
  </si>
  <si>
    <t>10" French Vase (Giftwares)</t>
  </si>
  <si>
    <t>G309</t>
  </si>
  <si>
    <t>12" French Vase (Giftwares)</t>
  </si>
  <si>
    <t>container freight @ 25%</t>
  </si>
  <si>
    <t>The FTD® You're Precious Bouquet</t>
  </si>
  <si>
    <t>Clear Glass Vase</t>
  </si>
  <si>
    <t>The FTD® Fiesta Bouquet</t>
  </si>
  <si>
    <t>Floral Foam blocks</t>
  </si>
  <si>
    <t>Light of my Life Box Bouquet</t>
  </si>
  <si>
    <t>2120WB</t>
  </si>
  <si>
    <t>Whitewashed Wooden Box</t>
  </si>
  <si>
    <t>CLM</t>
  </si>
  <si>
    <t>The Starstruck Bouquet</t>
  </si>
  <si>
    <t>Good</t>
  </si>
  <si>
    <t>Better</t>
  </si>
  <si>
    <t>Best</t>
  </si>
  <si>
    <t>Small Cinched Glass Vase</t>
  </si>
  <si>
    <t>Large Cinched Glass Vase</t>
  </si>
  <si>
    <t>VDAy PRICING - 2023</t>
  </si>
  <si>
    <t>NEW 2022</t>
  </si>
  <si>
    <t>Bells of Ireland</t>
  </si>
  <si>
    <t>Craspedia</t>
  </si>
  <si>
    <t>Delphinium belladona Stems</t>
  </si>
  <si>
    <t>Delphinium hybrid Stems</t>
  </si>
  <si>
    <t>Dendrobium Orchid Stems</t>
  </si>
  <si>
    <t xml:space="preserve">Liatris </t>
  </si>
  <si>
    <t>Larkspur stems</t>
  </si>
  <si>
    <t>Mokara Orchid Stems</t>
  </si>
  <si>
    <t>Oriental Lily stems</t>
  </si>
  <si>
    <t>N/A</t>
  </si>
  <si>
    <t>50 cm Roses (Asstd)</t>
  </si>
  <si>
    <t>Scabiosa stems</t>
  </si>
  <si>
    <t>Starfighter Lily stems</t>
  </si>
  <si>
    <t>Stargazer Lily stems</t>
  </si>
  <si>
    <t>Statice, seafoam stems</t>
  </si>
  <si>
    <t>Tulips</t>
  </si>
  <si>
    <t>Thistle eringium stems</t>
  </si>
  <si>
    <t>Trachelium stems</t>
  </si>
  <si>
    <t xml:space="preserve">Veronica </t>
  </si>
  <si>
    <t>Aspidistra leaves</t>
  </si>
  <si>
    <t>Bear Grass blades</t>
  </si>
  <si>
    <t>Curly Willow tips</t>
  </si>
  <si>
    <t>Generic Glass Vase</t>
  </si>
  <si>
    <t>The Heartstrings Bouquet</t>
  </si>
  <si>
    <t>Red Glass Vase</t>
  </si>
  <si>
    <t>Burnin' Love Bouquet</t>
  </si>
  <si>
    <t>23-V3</t>
  </si>
  <si>
    <t>B59</t>
  </si>
  <si>
    <t>YPB</t>
  </si>
  <si>
    <t>CGP</t>
  </si>
  <si>
    <t>V5477</t>
  </si>
  <si>
    <t>L5483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</si>
</sst>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"/>
    <numFmt numFmtId="165" formatCode="&quot;$&quot;#,##0.00"/>
  </numFmts>
  <fonts count="15" x14ac:knownFonts="1">
    <font>
      <sz val="10"/>
      <name val="Arial"/>
    </font>
    <font>
      <sz val="10"/>
      <name val="Arial"/>
      <family val="2"/>
    </font>
    <font>
      <b/>
      <sz val="10"/>
      <name val="Calibri"/>
      <family val="2"/>
      <scheme val="minor"/>
    </font>
    <font>
      <sz val="10"/>
      <name val="Calibri"/>
      <family val="2"/>
      <scheme val="minor"/>
    </font>
    <font>
      <b/>
      <sz val="10"/>
      <color indexed="12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0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7030A0"/>
      <name val="Calibri"/>
      <family val="2"/>
      <scheme val="minor"/>
    </font>
    <font>
      <i/>
      <sz val="10"/>
      <name val="Calibri"/>
      <family val="2"/>
      <scheme val="minor"/>
    </font>
    <font>
      <sz val="10"/>
      <color rgb="FFC00000"/>
      <name val="Calibri"/>
      <family val="2"/>
      <scheme val="minor"/>
    </font>
    <font>
      <sz val="10"/>
      <color indexed="8"/>
      <name val="Calibri"/>
      <family val="2"/>
      <scheme val="minor"/>
    </font>
    <font>
      <sz val="10"/>
      <color rgb="FFFF0000"/>
      <name val="Calibri"/>
      <family val="2"/>
      <scheme val="minor"/>
    </font>
    <font>
      <sz val="10"/>
      <name val="Arial Narrow"/>
      <family val="2"/>
    </font>
    <font>
      <sz val="10"/>
      <color rgb="FFC00000"/>
      <name val="Arial Narrow"/>
      <family val="2"/>
    </font>
  </fonts>
  <fills count="12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</fills>
  <borders count="1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6">
    <xf numFmtId="0" fontId="0" fillId="0" borderId="0">
      <alignment vertical="top"/>
    </xf>
    <xf numFmtId="9" fontId="1" fillId="0" borderId="0" applyFont="0" applyFill="0" applyBorder="0" applyAlignment="0" applyProtection="0"/>
    <xf numFmtId="0" fontId="1" fillId="0" borderId="0">
      <alignment vertical="top"/>
    </xf>
    <xf numFmtId="0" fontId="1" fillId="0" borderId="0">
      <alignment vertical="top"/>
    </xf>
    <xf numFmtId="0" fontId="1" fillId="0" borderId="0"/>
    <xf numFmtId="0" fontId="1" fillId="0" borderId="0">
      <alignment vertical="top"/>
    </xf>
  </cellStyleXfs>
  <cellXfs count="211">
    <xf numFmtId="0" fontId="0" fillId="0" borderId="0" xfId="0">
      <alignment vertical="top"/>
    </xf>
    <xf numFmtId="0" fontId="2" fillId="0" borderId="0" xfId="2" applyFont="1" applyAlignment="1">
      <alignment horizontal="center"/>
    </xf>
    <xf numFmtId="0" fontId="3" fillId="0" borderId="0" xfId="3" applyFont="1" applyAlignment="1"/>
    <xf numFmtId="0" fontId="3" fillId="0" borderId="0" xfId="3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3" applyFont="1">
      <alignment vertical="top"/>
    </xf>
    <xf numFmtId="0" fontId="2" fillId="0" borderId="0" xfId="3" applyFont="1" applyAlignment="1">
      <alignment horizontal="center"/>
    </xf>
    <xf numFmtId="0" fontId="3" fillId="0" borderId="0" xfId="3" applyFont="1" applyAlignment="1">
      <alignment horizontal="center" vertical="top"/>
    </xf>
    <xf numFmtId="0" fontId="4" fillId="0" borderId="0" xfId="3" applyFont="1" applyAlignment="1">
      <alignment horizontal="center"/>
    </xf>
    <xf numFmtId="0" fontId="4" fillId="0" borderId="0" xfId="3" applyFont="1">
      <alignment vertical="top"/>
    </xf>
    <xf numFmtId="0" fontId="4" fillId="0" borderId="0" xfId="0" applyFont="1" applyAlignment="1">
      <alignment horizontal="center"/>
    </xf>
    <xf numFmtId="1" fontId="3" fillId="0" borderId="0" xfId="3" applyNumberFormat="1" applyFont="1" applyAlignment="1">
      <alignment horizontal="center" vertical="center"/>
    </xf>
    <xf numFmtId="164" fontId="3" fillId="2" borderId="0" xfId="3" applyNumberFormat="1" applyFont="1" applyFill="1">
      <alignment vertical="top"/>
    </xf>
    <xf numFmtId="164" fontId="3" fillId="2" borderId="0" xfId="0" applyNumberFormat="1" applyFont="1" applyFill="1">
      <alignment vertical="top"/>
    </xf>
    <xf numFmtId="0" fontId="3" fillId="0" borderId="0" xfId="0" applyFont="1">
      <alignment vertical="top"/>
    </xf>
    <xf numFmtId="165" fontId="5" fillId="0" borderId="0" xfId="3" applyNumberFormat="1" applyFont="1" applyAlignment="1"/>
    <xf numFmtId="164" fontId="6" fillId="3" borderId="0" xfId="3" applyNumberFormat="1" applyFont="1" applyFill="1" applyAlignment="1"/>
    <xf numFmtId="164" fontId="3" fillId="0" borderId="0" xfId="3" applyNumberFormat="1" applyFont="1" applyAlignment="1">
      <alignment horizontal="center" vertical="center"/>
    </xf>
    <xf numFmtId="0" fontId="7" fillId="0" borderId="1" xfId="3" applyFont="1" applyBorder="1" applyAlignment="1">
      <alignment horizontal="center" vertical="center"/>
    </xf>
    <xf numFmtId="0" fontId="7" fillId="0" borderId="2" xfId="0" applyFont="1" applyBorder="1" applyAlignment="1"/>
    <xf numFmtId="165" fontId="3" fillId="0" borderId="2" xfId="3" applyNumberFormat="1" applyFont="1" applyBorder="1">
      <alignment vertical="top"/>
    </xf>
    <xf numFmtId="1" fontId="7" fillId="0" borderId="2" xfId="3" applyNumberFormat="1" applyFont="1" applyBorder="1" applyAlignment="1">
      <alignment horizontal="center"/>
    </xf>
    <xf numFmtId="165" fontId="3" fillId="0" borderId="3" xfId="3" applyNumberFormat="1" applyFont="1" applyBorder="1">
      <alignment vertical="top"/>
    </xf>
    <xf numFmtId="0" fontId="7" fillId="0" borderId="4" xfId="3" applyFont="1" applyBorder="1" applyAlignment="1">
      <alignment horizontal="center" vertical="center"/>
    </xf>
    <xf numFmtId="0" fontId="7" fillId="0" borderId="0" xfId="3" applyFont="1" applyAlignment="1"/>
    <xf numFmtId="165" fontId="3" fillId="0" borderId="0" xfId="3" applyNumberFormat="1" applyFont="1">
      <alignment vertical="top"/>
    </xf>
    <xf numFmtId="1" fontId="3" fillId="0" borderId="0" xfId="3" applyNumberFormat="1" applyFont="1" applyAlignment="1">
      <alignment horizontal="center"/>
    </xf>
    <xf numFmtId="165" fontId="3" fillId="0" borderId="5" xfId="3" applyNumberFormat="1" applyFont="1" applyBorder="1">
      <alignment vertical="top"/>
    </xf>
    <xf numFmtId="165" fontId="3" fillId="0" borderId="0" xfId="0" applyNumberFormat="1" applyFont="1">
      <alignment vertical="top"/>
    </xf>
    <xf numFmtId="1" fontId="7" fillId="0" borderId="0" xfId="3" applyNumberFormat="1" applyFont="1" applyAlignment="1">
      <alignment horizontal="center"/>
    </xf>
    <xf numFmtId="0" fontId="7" fillId="0" borderId="0" xfId="0" applyFont="1" applyAlignment="1"/>
    <xf numFmtId="1" fontId="3" fillId="0" borderId="0" xfId="0" applyNumberFormat="1" applyFont="1" applyAlignment="1">
      <alignment horizontal="center"/>
    </xf>
    <xf numFmtId="0" fontId="7" fillId="0" borderId="4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0" xfId="0" applyFont="1" applyAlignment="1"/>
    <xf numFmtId="0" fontId="7" fillId="4" borderId="4" xfId="3" applyFont="1" applyFill="1" applyBorder="1" applyAlignment="1">
      <alignment horizontal="center" vertical="center"/>
    </xf>
    <xf numFmtId="0" fontId="7" fillId="4" borderId="0" xfId="3" applyFont="1" applyFill="1" applyAlignment="1"/>
    <xf numFmtId="165" fontId="3" fillId="4" borderId="0" xfId="0" applyNumberFormat="1" applyFont="1" applyFill="1">
      <alignment vertical="top"/>
    </xf>
    <xf numFmtId="1" fontId="7" fillId="4" borderId="0" xfId="3" applyNumberFormat="1" applyFont="1" applyFill="1" applyAlignment="1">
      <alignment horizontal="center"/>
    </xf>
    <xf numFmtId="165" fontId="3" fillId="4" borderId="0" xfId="3" applyNumberFormat="1" applyFont="1" applyFill="1">
      <alignment vertical="top"/>
    </xf>
    <xf numFmtId="1" fontId="3" fillId="4" borderId="0" xfId="3" applyNumberFormat="1" applyFont="1" applyFill="1" applyAlignment="1">
      <alignment horizontal="center"/>
    </xf>
    <xf numFmtId="165" fontId="3" fillId="4" borderId="5" xfId="3" applyNumberFormat="1" applyFont="1" applyFill="1" applyBorder="1">
      <alignment vertical="top"/>
    </xf>
    <xf numFmtId="0" fontId="3" fillId="0" borderId="4" xfId="3" applyFont="1" applyBorder="1" applyAlignment="1">
      <alignment horizontal="center" vertical="center"/>
    </xf>
    <xf numFmtId="165" fontId="3" fillId="0" borderId="0" xfId="3" applyNumberFormat="1" applyFont="1" applyAlignment="1"/>
    <xf numFmtId="1" fontId="7" fillId="0" borderId="0" xfId="3" applyNumberFormat="1" applyFont="1" applyAlignment="1">
      <alignment horizontal="center" vertical="center"/>
    </xf>
    <xf numFmtId="0" fontId="3" fillId="0" borderId="4" xfId="3" applyFont="1" applyBorder="1" applyAlignment="1">
      <alignment horizontal="center" vertical="top"/>
    </xf>
    <xf numFmtId="12" fontId="3" fillId="0" borderId="0" xfId="3" applyNumberFormat="1" applyFont="1" applyAlignment="1">
      <alignment horizontal="center" vertical="center"/>
    </xf>
    <xf numFmtId="0" fontId="7" fillId="5" borderId="4" xfId="0" applyFont="1" applyFill="1" applyBorder="1" applyAlignment="1">
      <alignment horizontal="center" vertical="center"/>
    </xf>
    <xf numFmtId="0" fontId="3" fillId="5" borderId="0" xfId="0" applyFont="1" applyFill="1" applyAlignment="1">
      <alignment vertical="center"/>
    </xf>
    <xf numFmtId="165" fontId="3" fillId="5" borderId="0" xfId="0" applyNumberFormat="1" applyFont="1" applyFill="1" applyAlignment="1">
      <alignment vertical="center"/>
    </xf>
    <xf numFmtId="0" fontId="3" fillId="5" borderId="0" xfId="3" applyFont="1" applyFill="1" applyAlignment="1">
      <alignment horizontal="center" vertical="center"/>
    </xf>
    <xf numFmtId="165" fontId="3" fillId="5" borderId="0" xfId="3" applyNumberFormat="1" applyFont="1" applyFill="1">
      <alignment vertical="top"/>
    </xf>
    <xf numFmtId="1" fontId="3" fillId="5" borderId="0" xfId="3" applyNumberFormat="1" applyFont="1" applyFill="1" applyAlignment="1">
      <alignment horizontal="center"/>
    </xf>
    <xf numFmtId="165" fontId="3" fillId="5" borderId="5" xfId="3" applyNumberFormat="1" applyFont="1" applyFill="1" applyBorder="1">
      <alignment vertical="top"/>
    </xf>
    <xf numFmtId="0" fontId="3" fillId="5" borderId="6" xfId="4" applyFont="1" applyFill="1" applyBorder="1" applyAlignment="1">
      <alignment horizontal="center" vertical="center"/>
    </xf>
    <xf numFmtId="0" fontId="3" fillId="5" borderId="7" xfId="0" applyFont="1" applyFill="1" applyBorder="1" applyAlignment="1">
      <alignment vertical="center"/>
    </xf>
    <xf numFmtId="165" fontId="3" fillId="5" borderId="7" xfId="0" applyNumberFormat="1" applyFont="1" applyFill="1" applyBorder="1" applyAlignment="1">
      <alignment vertical="center"/>
    </xf>
    <xf numFmtId="1" fontId="3" fillId="5" borderId="7" xfId="3" applyNumberFormat="1" applyFont="1" applyFill="1" applyBorder="1" applyAlignment="1">
      <alignment horizontal="center" vertical="center"/>
    </xf>
    <xf numFmtId="165" fontId="3" fillId="5" borderId="7" xfId="3" applyNumberFormat="1" applyFont="1" applyFill="1" applyBorder="1">
      <alignment vertical="top"/>
    </xf>
    <xf numFmtId="1" fontId="3" fillId="5" borderId="7" xfId="3" applyNumberFormat="1" applyFont="1" applyFill="1" applyBorder="1" applyAlignment="1">
      <alignment horizontal="center"/>
    </xf>
    <xf numFmtId="165" fontId="3" fillId="5" borderId="8" xfId="3" applyNumberFormat="1" applyFont="1" applyFill="1" applyBorder="1">
      <alignment vertical="top"/>
    </xf>
    <xf numFmtId="0" fontId="8" fillId="0" borderId="0" xfId="3" applyFont="1" applyAlignment="1"/>
    <xf numFmtId="165" fontId="8" fillId="0" borderId="0" xfId="3" applyNumberFormat="1" applyFont="1" applyAlignment="1"/>
    <xf numFmtId="165" fontId="8" fillId="6" borderId="0" xfId="3" applyNumberFormat="1" applyFont="1" applyFill="1" applyAlignment="1"/>
    <xf numFmtId="10" fontId="8" fillId="0" borderId="0" xfId="3" applyNumberFormat="1" applyFont="1" applyAlignment="1">
      <alignment horizontal="center" vertical="center"/>
    </xf>
    <xf numFmtId="0" fontId="9" fillId="0" borderId="0" xfId="3" applyFont="1" applyAlignment="1"/>
    <xf numFmtId="2" fontId="9" fillId="0" borderId="0" xfId="3" applyNumberFormat="1" applyFont="1" applyAlignment="1"/>
    <xf numFmtId="165" fontId="3" fillId="6" borderId="0" xfId="3" applyNumberFormat="1" applyFont="1" applyFill="1" applyAlignment="1"/>
    <xf numFmtId="0" fontId="3" fillId="7" borderId="0" xfId="3" applyFont="1" applyFill="1" applyAlignment="1"/>
    <xf numFmtId="2" fontId="9" fillId="7" borderId="0" xfId="3" applyNumberFormat="1" applyFont="1" applyFill="1" applyAlignment="1"/>
    <xf numFmtId="9" fontId="9" fillId="7" borderId="0" xfId="3" applyNumberFormat="1" applyFont="1" applyFill="1" applyAlignment="1"/>
    <xf numFmtId="0" fontId="9" fillId="7" borderId="0" xfId="3" applyFont="1" applyFill="1" applyAlignment="1"/>
    <xf numFmtId="0" fontId="3" fillId="7" borderId="0" xfId="0" applyFont="1" applyFill="1" applyAlignment="1"/>
    <xf numFmtId="2" fontId="9" fillId="7" borderId="0" xfId="0" applyNumberFormat="1" applyFont="1" applyFill="1" applyAlignment="1"/>
    <xf numFmtId="1" fontId="3" fillId="0" borderId="0" xfId="0" applyNumberFormat="1" applyFont="1" applyAlignment="1">
      <alignment horizontal="center" vertical="center"/>
    </xf>
    <xf numFmtId="165" fontId="3" fillId="0" borderId="0" xfId="0" applyNumberFormat="1" applyFont="1" applyAlignment="1"/>
    <xf numFmtId="0" fontId="3" fillId="6" borderId="0" xfId="0" applyFont="1" applyFill="1" applyAlignment="1">
      <alignment horizontal="left"/>
    </xf>
    <xf numFmtId="0" fontId="3" fillId="6" borderId="0" xfId="0" applyFont="1" applyFill="1" applyAlignment="1">
      <alignment horizontal="right"/>
    </xf>
    <xf numFmtId="0" fontId="9" fillId="0" borderId="0" xfId="0" applyFont="1" applyAlignment="1">
      <alignment horizontal="right"/>
    </xf>
    <xf numFmtId="10" fontId="3" fillId="4" borderId="0" xfId="0" applyNumberFormat="1" applyFont="1" applyFill="1" applyAlignment="1">
      <alignment horizontal="center" vertical="center"/>
    </xf>
    <xf numFmtId="0" fontId="3" fillId="8" borderId="9" xfId="0" applyFont="1" applyFill="1" applyBorder="1" applyAlignment="1"/>
    <xf numFmtId="0" fontId="3" fillId="0" borderId="10" xfId="0" applyFont="1" applyBorder="1" applyAlignment="1"/>
    <xf numFmtId="1" fontId="3" fillId="0" borderId="10" xfId="0" applyNumberFormat="1" applyFont="1" applyBorder="1" applyAlignment="1">
      <alignment horizontal="center" vertical="center"/>
    </xf>
    <xf numFmtId="10" fontId="8" fillId="8" borderId="10" xfId="0" applyNumberFormat="1" applyFont="1" applyFill="1" applyBorder="1" applyAlignment="1">
      <alignment horizontal="right" vertical="center"/>
    </xf>
    <xf numFmtId="10" fontId="8" fillId="8" borderId="11" xfId="0" applyNumberFormat="1" applyFont="1" applyFill="1" applyBorder="1" applyAlignment="1">
      <alignment horizontal="right" vertical="center"/>
    </xf>
    <xf numFmtId="0" fontId="9" fillId="0" borderId="0" xfId="3" applyFont="1" applyAlignment="1">
      <alignment horizontal="right"/>
    </xf>
    <xf numFmtId="10" fontId="3" fillId="0" borderId="0" xfId="3" applyNumberFormat="1" applyFont="1" applyAlignment="1">
      <alignment horizontal="center" vertical="center"/>
    </xf>
    <xf numFmtId="0" fontId="10" fillId="0" borderId="0" xfId="3" applyFont="1" applyAlignment="1"/>
    <xf numFmtId="0" fontId="3" fillId="0" borderId="0" xfId="3" applyFont="1" applyAlignment="1">
      <alignment horizontal="center"/>
    </xf>
    <xf numFmtId="165" fontId="3" fillId="0" borderId="0" xfId="3" applyNumberFormat="1" applyFont="1" applyAlignment="1">
      <alignment horizontal="center"/>
    </xf>
    <xf numFmtId="0" fontId="3" fillId="0" borderId="0" xfId="3" applyFont="1" applyAlignment="1">
      <alignment horizontal="right"/>
    </xf>
    <xf numFmtId="0" fontId="3" fillId="0" borderId="12" xfId="3" applyFont="1" applyBorder="1" applyAlignment="1">
      <alignment horizontal="center"/>
    </xf>
    <xf numFmtId="1" fontId="11" fillId="9" borderId="12" xfId="0" applyNumberFormat="1" applyFont="1" applyFill="1" applyBorder="1" applyAlignment="1">
      <alignment horizontal="center"/>
    </xf>
    <xf numFmtId="9" fontId="3" fillId="0" borderId="0" xfId="1" applyFont="1" applyAlignment="1"/>
    <xf numFmtId="165" fontId="3" fillId="6" borderId="0" xfId="3" applyNumberFormat="1" applyFont="1" applyFill="1">
      <alignment vertical="top"/>
    </xf>
    <xf numFmtId="165" fontId="12" fillId="0" borderId="0" xfId="0" applyNumberFormat="1" applyFont="1" applyAlignment="1">
      <alignment horizontal="center" vertical="center"/>
    </xf>
    <xf numFmtId="0" fontId="7" fillId="0" borderId="0" xfId="3" applyFont="1" applyAlignment="1">
      <alignment horizontal="center" vertical="center"/>
    </xf>
    <xf numFmtId="165" fontId="7" fillId="0" borderId="0" xfId="3" applyNumberFormat="1" applyFont="1" applyAlignment="1"/>
    <xf numFmtId="0" fontId="7" fillId="0" borderId="0" xfId="3" applyFont="1">
      <alignment vertical="top"/>
    </xf>
    <xf numFmtId="0" fontId="7" fillId="0" borderId="13" xfId="3" applyFont="1" applyBorder="1" applyAlignment="1">
      <alignment horizontal="center" vertical="center"/>
    </xf>
    <xf numFmtId="0" fontId="7" fillId="0" borderId="14" xfId="3" applyFont="1" applyBorder="1" applyAlignment="1"/>
    <xf numFmtId="0" fontId="7" fillId="0" borderId="15" xfId="3" applyFont="1" applyBorder="1" applyAlignment="1">
      <alignment horizontal="center" vertical="center"/>
    </xf>
    <xf numFmtId="0" fontId="7" fillId="0" borderId="16" xfId="3" applyFont="1" applyBorder="1" applyAlignment="1">
      <alignment horizontal="center" vertical="center"/>
    </xf>
    <xf numFmtId="0" fontId="7" fillId="0" borderId="17" xfId="3" applyFont="1" applyBorder="1" applyAlignment="1"/>
    <xf numFmtId="0" fontId="3" fillId="4" borderId="0" xfId="3" applyFont="1" applyFill="1" applyAlignment="1">
      <alignment horizontal="center" vertical="center"/>
    </xf>
    <xf numFmtId="0" fontId="3" fillId="4" borderId="0" xfId="3" applyFont="1" applyFill="1" applyAlignment="1"/>
    <xf numFmtId="0" fontId="3" fillId="4" borderId="0" xfId="3" applyFont="1" applyFill="1" applyAlignment="1">
      <alignment horizontal="center"/>
    </xf>
    <xf numFmtId="0" fontId="3" fillId="4" borderId="0" xfId="3" applyFont="1" applyFill="1">
      <alignment vertical="top"/>
    </xf>
    <xf numFmtId="0" fontId="3" fillId="4" borderId="0" xfId="0" applyFont="1" applyFill="1" applyAlignment="1">
      <alignment horizontal="center"/>
    </xf>
    <xf numFmtId="0" fontId="3" fillId="4" borderId="0" xfId="0" applyFont="1" applyFill="1">
      <alignment vertical="top"/>
    </xf>
    <xf numFmtId="165" fontId="7" fillId="0" borderId="0" xfId="0" applyNumberFormat="1" applyFont="1" applyAlignment="1"/>
    <xf numFmtId="0" fontId="3" fillId="4" borderId="0" xfId="0" applyFont="1" applyFill="1" applyAlignment="1">
      <alignment horizontal="center" vertical="center"/>
    </xf>
    <xf numFmtId="0" fontId="3" fillId="4" borderId="0" xfId="0" applyFont="1" applyFill="1" applyAlignment="1"/>
    <xf numFmtId="0" fontId="8" fillId="0" borderId="0" xfId="0" applyFont="1" applyAlignment="1"/>
    <xf numFmtId="165" fontId="8" fillId="0" borderId="0" xfId="0" applyNumberFormat="1" applyFont="1" applyAlignment="1"/>
    <xf numFmtId="0" fontId="0" fillId="0" borderId="0" xfId="0" applyAlignment="1"/>
    <xf numFmtId="0" fontId="8" fillId="0" borderId="0" xfId="0" applyFont="1" applyAlignment="1">
      <alignment horizontal="center" vertical="center"/>
    </xf>
    <xf numFmtId="0" fontId="13" fillId="0" borderId="0" xfId="3" applyFont="1" applyAlignment="1"/>
    <xf numFmtId="0" fontId="13" fillId="0" borderId="0" xfId="3" applyFont="1">
      <alignment vertical="top"/>
    </xf>
    <xf numFmtId="165" fontId="3" fillId="0" borderId="2" xfId="0" applyNumberFormat="1" applyFont="1" applyBorder="1">
      <alignment vertical="top"/>
    </xf>
    <xf numFmtId="165" fontId="7" fillId="4" borderId="0" xfId="3" applyNumberFormat="1" applyFont="1" applyFill="1" applyAlignment="1"/>
    <xf numFmtId="0" fontId="3" fillId="0" borderId="4" xfId="3" applyFont="1" applyBorder="1">
      <alignment vertical="top"/>
    </xf>
    <xf numFmtId="0" fontId="3" fillId="5" borderId="4" xfId="3" applyFont="1" applyFill="1" applyBorder="1" applyAlignment="1">
      <alignment horizontal="center" vertical="top"/>
    </xf>
    <xf numFmtId="0" fontId="3" fillId="5" borderId="0" xfId="3" applyFont="1" applyFill="1">
      <alignment vertical="top"/>
    </xf>
    <xf numFmtId="12" fontId="3" fillId="5" borderId="0" xfId="3" applyNumberFormat="1" applyFont="1" applyFill="1" applyAlignment="1">
      <alignment horizontal="center" vertical="center"/>
    </xf>
    <xf numFmtId="0" fontId="3" fillId="5" borderId="6" xfId="4" applyFont="1" applyFill="1" applyBorder="1" applyAlignment="1">
      <alignment horizontal="center"/>
    </xf>
    <xf numFmtId="0" fontId="7" fillId="5" borderId="7" xfId="0" applyFont="1" applyFill="1" applyBorder="1" applyAlignment="1"/>
    <xf numFmtId="165" fontId="3" fillId="5" borderId="7" xfId="3" applyNumberFormat="1" applyFont="1" applyFill="1" applyBorder="1" applyAlignment="1"/>
    <xf numFmtId="0" fontId="14" fillId="0" borderId="0" xfId="3" applyFont="1" applyAlignment="1"/>
    <xf numFmtId="0" fontId="13" fillId="0" borderId="0" xfId="0" applyFont="1">
      <alignment vertical="top"/>
    </xf>
    <xf numFmtId="0" fontId="10" fillId="0" borderId="0" xfId="0" applyFont="1" applyAlignment="1"/>
    <xf numFmtId="1" fontId="13" fillId="5" borderId="7" xfId="3" applyNumberFormat="1" applyFont="1" applyFill="1" applyBorder="1" applyAlignment="1">
      <alignment horizontal="center" vertical="center"/>
    </xf>
    <xf numFmtId="165" fontId="13" fillId="5" borderId="7" xfId="3" applyNumberFormat="1" applyFont="1" applyFill="1" applyBorder="1">
      <alignment vertical="top"/>
    </xf>
    <xf numFmtId="1" fontId="3" fillId="0" borderId="2" xfId="3" applyNumberFormat="1" applyFont="1" applyBorder="1" applyAlignment="1">
      <alignment horizontal="center"/>
    </xf>
    <xf numFmtId="0" fontId="3" fillId="4" borderId="4" xfId="0" applyFont="1" applyFill="1" applyBorder="1" applyAlignment="1">
      <alignment horizontal="center" vertical="center"/>
    </xf>
    <xf numFmtId="165" fontId="3" fillId="0" borderId="0" xfId="0" applyNumberFormat="1" applyFont="1" applyAlignment="1">
      <alignment vertical="center"/>
    </xf>
    <xf numFmtId="0" fontId="3" fillId="6" borderId="0" xfId="3" applyFont="1" applyFill="1">
      <alignment vertical="top"/>
    </xf>
    <xf numFmtId="0" fontId="3" fillId="6" borderId="0" xfId="3" applyFont="1" applyFill="1" applyAlignment="1"/>
    <xf numFmtId="0" fontId="3" fillId="5" borderId="4" xfId="3" applyFont="1" applyFill="1" applyBorder="1" applyAlignment="1">
      <alignment horizontal="center" vertical="center"/>
    </xf>
    <xf numFmtId="0" fontId="3" fillId="5" borderId="0" xfId="3" applyFont="1" applyFill="1" applyAlignment="1"/>
    <xf numFmtId="165" fontId="3" fillId="5" borderId="0" xfId="3" applyNumberFormat="1" applyFont="1" applyFill="1" applyAlignment="1"/>
    <xf numFmtId="1" fontId="7" fillId="5" borderId="0" xfId="3" applyNumberFormat="1" applyFont="1" applyFill="1" applyAlignment="1">
      <alignment horizontal="center" vertical="center"/>
    </xf>
    <xf numFmtId="1" fontId="7" fillId="5" borderId="0" xfId="3" applyNumberFormat="1" applyFont="1" applyFill="1" applyAlignment="1">
      <alignment horizontal="center"/>
    </xf>
    <xf numFmtId="0" fontId="3" fillId="0" borderId="0" xfId="0" applyFont="1" applyAlignment="1">
      <alignment vertical="center"/>
    </xf>
    <xf numFmtId="0" fontId="3" fillId="4" borderId="4" xfId="3" applyFont="1" applyFill="1" applyBorder="1" applyAlignment="1">
      <alignment horizontal="center" vertical="center"/>
    </xf>
    <xf numFmtId="1" fontId="7" fillId="4" borderId="0" xfId="3" applyNumberFormat="1" applyFont="1" applyFill="1" applyAlignment="1">
      <alignment horizontal="center" vertical="center"/>
    </xf>
    <xf numFmtId="0" fontId="3" fillId="4" borderId="4" xfId="3" applyFont="1" applyFill="1" applyBorder="1" applyAlignment="1">
      <alignment horizontal="center" vertical="top"/>
    </xf>
    <xf numFmtId="0" fontId="3" fillId="0" borderId="0" xfId="0" applyFont="1" applyAlignment="1">
      <alignment horizontal="center"/>
    </xf>
    <xf numFmtId="0" fontId="3" fillId="11" borderId="0" xfId="0" applyFont="1" applyFill="1" applyAlignment="1">
      <alignment horizontal="center" vertical="center"/>
    </xf>
    <xf numFmtId="0" fontId="3" fillId="11" borderId="0" xfId="3" applyFont="1" applyFill="1" applyAlignment="1"/>
    <xf numFmtId="0" fontId="2" fillId="0" borderId="0" xfId="3" applyFont="1">
      <alignment vertical="top"/>
    </xf>
    <xf numFmtId="0" fontId="2" fillId="11" borderId="0" xfId="3" applyFont="1" applyFill="1" applyAlignment="1">
      <alignment horizontal="center"/>
    </xf>
    <xf numFmtId="0" fontId="3" fillId="11" borderId="0" xfId="3" applyFont="1" applyFill="1">
      <alignment vertical="top"/>
    </xf>
    <xf numFmtId="0" fontId="3" fillId="11" borderId="0" xfId="0" applyFont="1" applyFill="1">
      <alignment vertical="top"/>
    </xf>
    <xf numFmtId="164" fontId="3" fillId="11" borderId="0" xfId="3" applyNumberFormat="1" applyFont="1" applyFill="1">
      <alignment vertical="top"/>
    </xf>
    <xf numFmtId="164" fontId="3" fillId="11" borderId="0" xfId="3" applyNumberFormat="1" applyFont="1" applyFill="1" applyAlignment="1">
      <alignment horizontal="center" vertical="center"/>
    </xf>
    <xf numFmtId="164" fontId="2" fillId="11" borderId="0" xfId="3" applyNumberFormat="1" applyFont="1" applyFill="1" applyAlignment="1"/>
    <xf numFmtId="1" fontId="3" fillId="11" borderId="2" xfId="3" applyNumberFormat="1" applyFont="1" applyFill="1" applyBorder="1" applyAlignment="1">
      <alignment horizontal="center"/>
    </xf>
    <xf numFmtId="165" fontId="3" fillId="11" borderId="3" xfId="3" applyNumberFormat="1" applyFont="1" applyFill="1" applyBorder="1">
      <alignment vertical="top"/>
    </xf>
    <xf numFmtId="1" fontId="3" fillId="11" borderId="0" xfId="3" applyNumberFormat="1" applyFont="1" applyFill="1" applyAlignment="1">
      <alignment horizontal="center"/>
    </xf>
    <xf numFmtId="165" fontId="3" fillId="11" borderId="5" xfId="3" applyNumberFormat="1" applyFont="1" applyFill="1" applyBorder="1">
      <alignment vertical="top"/>
    </xf>
    <xf numFmtId="0" fontId="7" fillId="4" borderId="4" xfId="0" applyFont="1" applyFill="1" applyBorder="1" applyAlignment="1">
      <alignment horizontal="center" vertical="center"/>
    </xf>
    <xf numFmtId="12" fontId="7" fillId="5" borderId="0" xfId="3" applyNumberFormat="1" applyFont="1" applyFill="1" applyAlignment="1">
      <alignment horizontal="center" vertical="center"/>
    </xf>
    <xf numFmtId="12" fontId="3" fillId="11" borderId="0" xfId="3" applyNumberFormat="1" applyFont="1" applyFill="1" applyAlignment="1">
      <alignment horizontal="center" vertical="center"/>
    </xf>
    <xf numFmtId="0" fontId="7" fillId="5" borderId="6" xfId="0" applyFont="1" applyFill="1" applyBorder="1" applyAlignment="1">
      <alignment horizontal="center" vertical="center"/>
    </xf>
    <xf numFmtId="0" fontId="3" fillId="5" borderId="7" xfId="3" applyFont="1" applyFill="1" applyBorder="1">
      <alignment vertical="top"/>
    </xf>
    <xf numFmtId="1" fontId="7" fillId="5" borderId="7" xfId="3" applyNumberFormat="1" applyFont="1" applyFill="1" applyBorder="1" applyAlignment="1">
      <alignment horizontal="center" vertical="center"/>
    </xf>
    <xf numFmtId="1" fontId="3" fillId="11" borderId="7" xfId="3" applyNumberFormat="1" applyFont="1" applyFill="1" applyBorder="1" applyAlignment="1">
      <alignment horizontal="center"/>
    </xf>
    <xf numFmtId="165" fontId="3" fillId="11" borderId="8" xfId="3" applyNumberFormat="1" applyFont="1" applyFill="1" applyBorder="1">
      <alignment vertical="top"/>
    </xf>
    <xf numFmtId="10" fontId="3" fillId="11" borderId="0" xfId="3" applyNumberFormat="1" applyFont="1" applyFill="1" applyAlignment="1">
      <alignment horizontal="center" vertical="center"/>
    </xf>
    <xf numFmtId="165" fontId="3" fillId="11" borderId="0" xfId="3" applyNumberFormat="1" applyFont="1" applyFill="1" applyAlignment="1"/>
    <xf numFmtId="1" fontId="3" fillId="11" borderId="0" xfId="3" applyNumberFormat="1" applyFont="1" applyFill="1" applyAlignment="1">
      <alignment horizontal="center" vertical="center"/>
    </xf>
    <xf numFmtId="1" fontId="3" fillId="11" borderId="0" xfId="0" applyNumberFormat="1" applyFont="1" applyFill="1" applyAlignment="1">
      <alignment horizontal="center" vertical="center"/>
    </xf>
    <xf numFmtId="165" fontId="3" fillId="11" borderId="0" xfId="0" applyNumberFormat="1" applyFont="1" applyFill="1" applyAlignment="1"/>
    <xf numFmtId="0" fontId="3" fillId="11" borderId="0" xfId="0" applyFont="1" applyFill="1" applyAlignment="1"/>
    <xf numFmtId="10" fontId="3" fillId="11" borderId="0" xfId="0" applyNumberFormat="1" applyFont="1" applyFill="1" applyAlignment="1">
      <alignment horizontal="center" vertical="center"/>
    </xf>
    <xf numFmtId="0" fontId="9" fillId="11" borderId="0" xfId="0" applyFont="1" applyFill="1" applyAlignment="1">
      <alignment horizontal="right"/>
    </xf>
    <xf numFmtId="0" fontId="3" fillId="11" borderId="10" xfId="0" applyFont="1" applyFill="1" applyBorder="1" applyAlignment="1"/>
    <xf numFmtId="10" fontId="3" fillId="11" borderId="10" xfId="0" applyNumberFormat="1" applyFont="1" applyFill="1" applyBorder="1" applyAlignment="1">
      <alignment horizontal="right" vertical="center"/>
    </xf>
    <xf numFmtId="0" fontId="3" fillId="11" borderId="0" xfId="3" applyFont="1" applyFill="1" applyAlignment="1">
      <alignment horizontal="center"/>
    </xf>
    <xf numFmtId="165" fontId="3" fillId="11" borderId="0" xfId="3" applyNumberFormat="1" applyFont="1" applyFill="1" applyAlignment="1">
      <alignment horizontal="center"/>
    </xf>
    <xf numFmtId="1" fontId="3" fillId="0" borderId="12" xfId="0" applyNumberFormat="1" applyFont="1" applyBorder="1" applyAlignment="1">
      <alignment horizontal="center"/>
    </xf>
    <xf numFmtId="0" fontId="3" fillId="11" borderId="12" xfId="3" applyFont="1" applyFill="1" applyBorder="1" applyAlignment="1">
      <alignment horizontal="center"/>
    </xf>
    <xf numFmtId="1" fontId="3" fillId="11" borderId="12" xfId="0" applyNumberFormat="1" applyFont="1" applyFill="1" applyBorder="1" applyAlignment="1">
      <alignment horizontal="center"/>
    </xf>
    <xf numFmtId="9" fontId="3" fillId="11" borderId="0" xfId="1" applyFont="1" applyFill="1" applyAlignment="1"/>
    <xf numFmtId="0" fontId="2" fillId="0" borderId="0" xfId="3" applyFont="1" applyAlignment="1"/>
    <xf numFmtId="1" fontId="3" fillId="4" borderId="0" xfId="0" applyNumberFormat="1" applyFont="1" applyFill="1" applyAlignment="1">
      <alignment horizontal="center"/>
    </xf>
    <xf numFmtId="165" fontId="3" fillId="6" borderId="0" xfId="0" applyNumberFormat="1" applyFont="1" applyFill="1">
      <alignment vertical="top"/>
    </xf>
    <xf numFmtId="0" fontId="7" fillId="0" borderId="0" xfId="0" applyFont="1" applyAlignment="1">
      <alignment horizontal="center" vertical="center"/>
    </xf>
    <xf numFmtId="4" fontId="3" fillId="0" borderId="0" xfId="0" applyNumberFormat="1" applyFont="1">
      <alignment vertical="top"/>
    </xf>
    <xf numFmtId="0" fontId="7" fillId="0" borderId="0" xfId="0" applyFont="1">
      <alignment vertical="top"/>
    </xf>
    <xf numFmtId="0" fontId="7" fillId="0" borderId="13" xfId="0" applyFont="1" applyBorder="1" applyAlignment="1">
      <alignment horizontal="center" vertical="center"/>
    </xf>
    <xf numFmtId="0" fontId="7" fillId="0" borderId="14" xfId="0" applyFont="1" applyBorder="1" applyAlignment="1"/>
    <xf numFmtId="0" fontId="7" fillId="0" borderId="15" xfId="0" applyFont="1" applyBorder="1" applyAlignment="1">
      <alignment horizontal="center" vertical="center"/>
    </xf>
    <xf numFmtId="0" fontId="7" fillId="0" borderId="16" xfId="0" applyFont="1" applyBorder="1" applyAlignment="1">
      <alignment horizontal="center" vertical="center"/>
    </xf>
    <xf numFmtId="0" fontId="7" fillId="0" borderId="17" xfId="0" applyFont="1" applyBorder="1" applyAlignment="1"/>
    <xf numFmtId="0" fontId="3" fillId="5" borderId="7" xfId="3" applyFont="1" applyFill="1" applyBorder="1" applyAlignment="1">
      <alignment horizontal="center" vertical="center"/>
    </xf>
    <xf numFmtId="0" fontId="4" fillId="11" borderId="0" xfId="0" applyFont="1" applyFill="1" applyAlignment="1">
      <alignment horizontal="center"/>
    </xf>
    <xf numFmtId="164" fontId="3" fillId="11" borderId="0" xfId="0" applyNumberFormat="1" applyFont="1" applyFill="1">
      <alignment vertical="top"/>
    </xf>
    <xf numFmtId="164" fontId="6" fillId="11" borderId="0" xfId="3" applyNumberFormat="1" applyFont="1" applyFill="1" applyAlignment="1"/>
    <xf numFmtId="1" fontId="7" fillId="11" borderId="2" xfId="3" applyNumberFormat="1" applyFont="1" applyFill="1" applyBorder="1" applyAlignment="1">
      <alignment horizontal="center"/>
    </xf>
    <xf numFmtId="10" fontId="8" fillId="11" borderId="0" xfId="3" applyNumberFormat="1" applyFont="1" applyFill="1" applyAlignment="1">
      <alignment horizontal="center" vertical="center"/>
    </xf>
    <xf numFmtId="165" fontId="8" fillId="11" borderId="0" xfId="3" applyNumberFormat="1" applyFont="1" applyFill="1" applyAlignment="1"/>
    <xf numFmtId="10" fontId="8" fillId="11" borderId="11" xfId="0" applyNumberFormat="1" applyFont="1" applyFill="1" applyBorder="1" applyAlignment="1">
      <alignment horizontal="right" vertical="center"/>
    </xf>
    <xf numFmtId="1" fontId="11" fillId="11" borderId="12" xfId="0" applyNumberFormat="1" applyFont="1" applyFill="1" applyBorder="1" applyAlignment="1">
      <alignment horizontal="center"/>
    </xf>
    <xf numFmtId="0" fontId="12" fillId="0" borderId="0" xfId="3" applyFont="1">
      <alignment vertical="top"/>
    </xf>
    <xf numFmtId="0" fontId="12" fillId="0" borderId="0" xfId="3" applyFont="1" applyAlignment="1"/>
    <xf numFmtId="0" fontId="2" fillId="0" borderId="0" xfId="3" applyFont="1" applyAlignment="1">
      <alignment horizontal="center"/>
    </xf>
    <xf numFmtId="0" fontId="3" fillId="0" borderId="0" xfId="3" applyFont="1" applyAlignment="1">
      <alignment horizontal="center"/>
    </xf>
    <xf numFmtId="0" fontId="6" fillId="10" borderId="0" xfId="3" applyFont="1" applyFill="1" applyAlignment="1">
      <alignment horizontal="center"/>
    </xf>
    <xf numFmtId="0" fontId="6" fillId="10" borderId="0" xfId="0" applyFont="1" applyFill="1" applyAlignment="1">
      <alignment horizontal="center"/>
    </xf>
  </cellXfs>
  <cellStyles count="6">
    <cellStyle name="Normal" xfId="0" builtinId="0"/>
    <cellStyle name="Normal 2 3" xfId="3" xr:uid="{CA757B88-4D5E-44C2-B6EB-499F98859ED3}"/>
    <cellStyle name="Normal 3 2" xfId="2" xr:uid="{25688E1E-B1A2-4386-8F34-2E838CDD30A5}"/>
    <cellStyle name="Normal 5 2" xfId="5" xr:uid="{2F4D2BE0-89C7-4CFE-8D4E-29EDEE83AE42}"/>
    <cellStyle name="Normal_4329 2" xfId="4" xr:uid="{4BC1175D-B36A-4B8E-92CD-30E65FB10A79}"/>
    <cellStyle name="Percent" xfId="1" builtinId="5"/>
  </cellStyles>
  <dxfs count="20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jpeg"/><Relationship Id="rId3" Type="http://schemas.openxmlformats.org/officeDocument/2006/relationships/image" Target="../media/image37.jpeg"/><Relationship Id="rId7" Type="http://schemas.openxmlformats.org/officeDocument/2006/relationships/image" Target="../media/image41.jpeg"/><Relationship Id="rId2" Type="http://schemas.openxmlformats.org/officeDocument/2006/relationships/image" Target="../media/image36.jpeg"/><Relationship Id="rId1" Type="http://schemas.openxmlformats.org/officeDocument/2006/relationships/image" Target="../media/image35.jpeg"/><Relationship Id="rId6" Type="http://schemas.openxmlformats.org/officeDocument/2006/relationships/image" Target="../media/image40.jpeg"/><Relationship Id="rId5" Type="http://schemas.openxmlformats.org/officeDocument/2006/relationships/image" Target="../media/image39.jpeg"/><Relationship Id="rId4" Type="http://schemas.openxmlformats.org/officeDocument/2006/relationships/image" Target="../media/image38.jpeg"/><Relationship Id="rId9" Type="http://schemas.openxmlformats.org/officeDocument/2006/relationships/image" Target="../media/image43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8.jpeg"/><Relationship Id="rId7" Type="http://schemas.openxmlformats.org/officeDocument/2006/relationships/image" Target="../media/image12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6" Type="http://schemas.openxmlformats.org/officeDocument/2006/relationships/image" Target="../media/image11.jpeg"/><Relationship Id="rId5" Type="http://schemas.openxmlformats.org/officeDocument/2006/relationships/image" Target="../media/image10.jpeg"/><Relationship Id="rId4" Type="http://schemas.openxmlformats.org/officeDocument/2006/relationships/image" Target="../media/image9.jpeg"/><Relationship Id="rId9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jp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jpeg"/><Relationship Id="rId3" Type="http://schemas.openxmlformats.org/officeDocument/2006/relationships/image" Target="../media/image28.jpeg"/><Relationship Id="rId7" Type="http://schemas.openxmlformats.org/officeDocument/2006/relationships/image" Target="../media/image32.jpe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jpeg"/><Relationship Id="rId5" Type="http://schemas.openxmlformats.org/officeDocument/2006/relationships/image" Target="../media/image30.jpeg"/><Relationship Id="rId4" Type="http://schemas.openxmlformats.org/officeDocument/2006/relationships/image" Target="../media/image29.jpeg"/><Relationship Id="rId9" Type="http://schemas.openxmlformats.org/officeDocument/2006/relationships/image" Target="../media/image3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76199</xdr:colOff>
      <xdr:row>1</xdr:row>
      <xdr:rowOff>0</xdr:rowOff>
    </xdr:from>
    <xdr:to>
      <xdr:col>13</xdr:col>
      <xdr:colOff>228600</xdr:colOff>
      <xdr:row>16</xdr:row>
      <xdr:rowOff>143933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3BFA96-8F47-418E-9422-BA9EFA72D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43924" y="161925"/>
          <a:ext cx="1676401" cy="259185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23</xdr:col>
      <xdr:colOff>359617</xdr:colOff>
      <xdr:row>27</xdr:row>
      <xdr:rowOff>105454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9B9BA1-48E1-4AC4-937C-784D402933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53725" y="161925"/>
          <a:ext cx="7217617" cy="433455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83909</xdr:colOff>
      <xdr:row>36</xdr:row>
      <xdr:rowOff>130175</xdr:rowOff>
    </xdr:from>
    <xdr:to>
      <xdr:col>14</xdr:col>
      <xdr:colOff>504824</xdr:colOff>
      <xdr:row>52</xdr:row>
      <xdr:rowOff>11198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EC37DF-2E57-4E64-9D4E-F840B843B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80209" y="5978525"/>
          <a:ext cx="2706915" cy="2471823"/>
        </a:xfrm>
        <a:prstGeom prst="rect">
          <a:avLst/>
        </a:prstGeom>
      </xdr:spPr>
    </xdr:pic>
    <xdr:clientData/>
  </xdr:twoCellAnchor>
  <xdr:twoCellAnchor editAs="oneCell">
    <xdr:from>
      <xdr:col>11</xdr:col>
      <xdr:colOff>89960</xdr:colOff>
      <xdr:row>10</xdr:row>
      <xdr:rowOff>148168</xdr:rowOff>
    </xdr:from>
    <xdr:to>
      <xdr:col>12</xdr:col>
      <xdr:colOff>622883</xdr:colOff>
      <xdr:row>18</xdr:row>
      <xdr:rowOff>134991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EF342D-9717-4DFF-A259-2B134E123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86260" y="1776943"/>
          <a:ext cx="1294923" cy="1291748"/>
        </a:xfrm>
        <a:prstGeom prst="rect">
          <a:avLst/>
        </a:prstGeom>
      </xdr:spPr>
    </xdr:pic>
    <xdr:clientData/>
  </xdr:twoCellAnchor>
  <xdr:twoCellAnchor editAs="oneCell">
    <xdr:from>
      <xdr:col>11</xdr:col>
      <xdr:colOff>83610</xdr:colOff>
      <xdr:row>28</xdr:row>
      <xdr:rowOff>28576</xdr:rowOff>
    </xdr:from>
    <xdr:to>
      <xdr:col>12</xdr:col>
      <xdr:colOff>563687</xdr:colOff>
      <xdr:row>36</xdr:row>
      <xdr:rowOff>48278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EE88FA-9E41-4817-B593-F0C04A333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79910" y="4581526"/>
          <a:ext cx="1242077" cy="1315102"/>
        </a:xfrm>
        <a:prstGeom prst="rect">
          <a:avLst/>
        </a:prstGeom>
      </xdr:spPr>
    </xdr:pic>
    <xdr:clientData/>
  </xdr:twoCellAnchor>
  <xdr:twoCellAnchor editAs="oneCell">
    <xdr:from>
      <xdr:col>11</xdr:col>
      <xdr:colOff>59268</xdr:colOff>
      <xdr:row>19</xdr:row>
      <xdr:rowOff>116418</xdr:rowOff>
    </xdr:from>
    <xdr:to>
      <xdr:col>12</xdr:col>
      <xdr:colOff>537193</xdr:colOff>
      <xdr:row>27</xdr:row>
      <xdr:rowOff>118093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515F0FC-DA71-47EE-AE49-833AD56C2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55568" y="3212043"/>
          <a:ext cx="1239925" cy="1297075"/>
        </a:xfrm>
        <a:prstGeom prst="rect">
          <a:avLst/>
        </a:prstGeom>
      </xdr:spPr>
    </xdr:pic>
    <xdr:clientData/>
  </xdr:twoCellAnchor>
  <xdr:twoCellAnchor editAs="oneCell">
    <xdr:from>
      <xdr:col>11</xdr:col>
      <xdr:colOff>73026</xdr:colOff>
      <xdr:row>2</xdr:row>
      <xdr:rowOff>28576</xdr:rowOff>
    </xdr:from>
    <xdr:to>
      <xdr:col>12</xdr:col>
      <xdr:colOff>619778</xdr:colOff>
      <xdr:row>10</xdr:row>
      <xdr:rowOff>29228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D45123E-F379-4975-8038-A164623FE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69326" y="352426"/>
          <a:ext cx="1308752" cy="1305577"/>
        </a:xfrm>
        <a:prstGeom prst="rect">
          <a:avLst/>
        </a:prstGeom>
      </xdr:spPr>
    </xdr:pic>
    <xdr:clientData/>
  </xdr:twoCellAnchor>
  <xdr:twoCellAnchor editAs="oneCell">
    <xdr:from>
      <xdr:col>12</xdr:col>
      <xdr:colOff>733426</xdr:colOff>
      <xdr:row>10</xdr:row>
      <xdr:rowOff>157694</xdr:rowOff>
    </xdr:from>
    <xdr:to>
      <xdr:col>14</xdr:col>
      <xdr:colOff>508036</xdr:colOff>
      <xdr:row>18</xdr:row>
      <xdr:rowOff>138679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9C18614-C30E-408F-A0DA-0566208EB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91726" y="1786469"/>
          <a:ext cx="1298610" cy="1285910"/>
        </a:xfrm>
        <a:prstGeom prst="rect">
          <a:avLst/>
        </a:prstGeom>
      </xdr:spPr>
    </xdr:pic>
    <xdr:clientData/>
  </xdr:twoCellAnchor>
  <xdr:twoCellAnchor editAs="oneCell">
    <xdr:from>
      <xdr:col>12</xdr:col>
      <xdr:colOff>706967</xdr:colOff>
      <xdr:row>28</xdr:row>
      <xdr:rowOff>57149</xdr:rowOff>
    </xdr:from>
    <xdr:to>
      <xdr:col>14</xdr:col>
      <xdr:colOff>469900</xdr:colOff>
      <xdr:row>36</xdr:row>
      <xdr:rowOff>35982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BC677E-6C9C-4065-A23B-609F0160E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65267" y="4610099"/>
          <a:ext cx="1286933" cy="1274233"/>
        </a:xfrm>
        <a:prstGeom prst="rect">
          <a:avLst/>
        </a:prstGeom>
      </xdr:spPr>
    </xdr:pic>
    <xdr:clientData/>
  </xdr:twoCellAnchor>
  <xdr:twoCellAnchor editAs="oneCell">
    <xdr:from>
      <xdr:col>13</xdr:col>
      <xdr:colOff>6353</xdr:colOff>
      <xdr:row>19</xdr:row>
      <xdr:rowOff>153461</xdr:rowOff>
    </xdr:from>
    <xdr:to>
      <xdr:col>14</xdr:col>
      <xdr:colOff>531285</xdr:colOff>
      <xdr:row>27</xdr:row>
      <xdr:rowOff>132293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058FE2E-FCAB-4257-9FB5-E668296CE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26653" y="3249086"/>
          <a:ext cx="1286932" cy="1274232"/>
        </a:xfrm>
        <a:prstGeom prst="rect">
          <a:avLst/>
        </a:prstGeom>
      </xdr:spPr>
    </xdr:pic>
    <xdr:clientData/>
  </xdr:twoCellAnchor>
  <xdr:twoCellAnchor editAs="oneCell">
    <xdr:from>
      <xdr:col>12</xdr:col>
      <xdr:colOff>708026</xdr:colOff>
      <xdr:row>2</xdr:row>
      <xdr:rowOff>28576</xdr:rowOff>
    </xdr:from>
    <xdr:to>
      <xdr:col>14</xdr:col>
      <xdr:colOff>454061</xdr:colOff>
      <xdr:row>10</xdr:row>
      <xdr:rowOff>9561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050B6D9-FAA3-48AD-84DB-79F142036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66326" y="352426"/>
          <a:ext cx="1270035" cy="12859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85725</xdr:colOff>
      <xdr:row>1</xdr:row>
      <xdr:rowOff>152400</xdr:rowOff>
    </xdr:from>
    <xdr:to>
      <xdr:col>13</xdr:col>
      <xdr:colOff>352425</xdr:colOff>
      <xdr:row>12</xdr:row>
      <xdr:rowOff>152400</xdr:rowOff>
    </xdr:to>
    <xdr:pic>
      <xdr:nvPicPr>
        <xdr:cNvPr id="2" name="Picture 1" descr="You're Precious Bouquet">
          <a:extLst>
            <a:ext uri="{FF2B5EF4-FFF2-40B4-BE49-F238E27FC236}">
              <a16:creationId xmlns:a16="http://schemas.microsoft.com/office/drawing/2014/main" id="{60AD7AD0-587C-4404-B3D1-3DF169FF77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3450" y="314325"/>
          <a:ext cx="1790700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504824</xdr:colOff>
      <xdr:row>0</xdr:row>
      <xdr:rowOff>95250</xdr:rowOff>
    </xdr:from>
    <xdr:to>
      <xdr:col>25</xdr:col>
      <xdr:colOff>515849</xdr:colOff>
      <xdr:row>34</xdr:row>
      <xdr:rowOff>122201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E1E326-0DAD-4215-B205-681FAE4FA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96549" y="95250"/>
          <a:ext cx="9155025" cy="5551451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15</xdr:row>
      <xdr:rowOff>28575</xdr:rowOff>
    </xdr:from>
    <xdr:to>
      <xdr:col>13</xdr:col>
      <xdr:colOff>514627</xdr:colOff>
      <xdr:row>20</xdr:row>
      <xdr:rowOff>9637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B80D191-22B5-4938-8DEB-58AB94FA5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24875" y="2466975"/>
          <a:ext cx="1981477" cy="8002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67381</xdr:colOff>
      <xdr:row>38</xdr:row>
      <xdr:rowOff>61737</xdr:rowOff>
    </xdr:from>
    <xdr:to>
      <xdr:col>14</xdr:col>
      <xdr:colOff>561974</xdr:colOff>
      <xdr:row>55</xdr:row>
      <xdr:rowOff>38324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55B0621-44CA-4B33-B751-F267B7050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63681" y="6233937"/>
          <a:ext cx="2780593" cy="2729312"/>
        </a:xfrm>
        <a:prstGeom prst="rect">
          <a:avLst/>
        </a:prstGeom>
      </xdr:spPr>
    </xdr:pic>
    <xdr:clientData/>
  </xdr:twoCellAnchor>
  <xdr:twoCellAnchor editAs="oneCell">
    <xdr:from>
      <xdr:col>11</xdr:col>
      <xdr:colOff>50800</xdr:colOff>
      <xdr:row>10</xdr:row>
      <xdr:rowOff>50799</xdr:rowOff>
    </xdr:from>
    <xdr:to>
      <xdr:col>12</xdr:col>
      <xdr:colOff>694651</xdr:colOff>
      <xdr:row>19</xdr:row>
      <xdr:rowOff>27061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FDE791-A770-41D0-8FDA-B3F20AF11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47100" y="1679574"/>
          <a:ext cx="1405851" cy="1443112"/>
        </a:xfrm>
        <a:prstGeom prst="rect">
          <a:avLst/>
        </a:prstGeom>
      </xdr:spPr>
    </xdr:pic>
    <xdr:clientData/>
  </xdr:twoCellAnchor>
  <xdr:twoCellAnchor editAs="oneCell">
    <xdr:from>
      <xdr:col>11</xdr:col>
      <xdr:colOff>82549</xdr:colOff>
      <xdr:row>28</xdr:row>
      <xdr:rowOff>115359</xdr:rowOff>
    </xdr:from>
    <xdr:to>
      <xdr:col>12</xdr:col>
      <xdr:colOff>681216</xdr:colOff>
      <xdr:row>37</xdr:row>
      <xdr:rowOff>95173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A8BA52-2B14-404B-AEDF-86E2211E0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78849" y="4668309"/>
          <a:ext cx="1360667" cy="1437139"/>
        </a:xfrm>
        <a:prstGeom prst="rect">
          <a:avLst/>
        </a:prstGeom>
      </xdr:spPr>
    </xdr:pic>
    <xdr:clientData/>
  </xdr:twoCellAnchor>
  <xdr:twoCellAnchor editAs="oneCell">
    <xdr:from>
      <xdr:col>13</xdr:col>
      <xdr:colOff>34925</xdr:colOff>
      <xdr:row>10</xdr:row>
      <xdr:rowOff>11642</xdr:rowOff>
    </xdr:from>
    <xdr:to>
      <xdr:col>14</xdr:col>
      <xdr:colOff>590471</xdr:colOff>
      <xdr:row>19</xdr:row>
      <xdr:rowOff>24263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96115E2-2C56-4823-95BB-974AE83CD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55225" y="1640417"/>
          <a:ext cx="1317546" cy="1479471"/>
        </a:xfrm>
        <a:prstGeom prst="rect">
          <a:avLst/>
        </a:prstGeom>
      </xdr:spPr>
    </xdr:pic>
    <xdr:clientData/>
  </xdr:twoCellAnchor>
  <xdr:twoCellAnchor editAs="oneCell">
    <xdr:from>
      <xdr:col>13</xdr:col>
      <xdr:colOff>31750</xdr:colOff>
      <xdr:row>1</xdr:row>
      <xdr:rowOff>53975</xdr:rowOff>
    </xdr:from>
    <xdr:to>
      <xdr:col>14</xdr:col>
      <xdr:colOff>577771</xdr:colOff>
      <xdr:row>10</xdr:row>
      <xdr:rowOff>3096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8A1A06-2A4E-4731-8651-D1FFAC8CD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52050" y="215900"/>
          <a:ext cx="1308021" cy="1415971"/>
        </a:xfrm>
        <a:prstGeom prst="rect">
          <a:avLst/>
        </a:prstGeom>
      </xdr:spPr>
    </xdr:pic>
    <xdr:clientData/>
  </xdr:twoCellAnchor>
  <xdr:twoCellAnchor editAs="oneCell">
    <xdr:from>
      <xdr:col>11</xdr:col>
      <xdr:colOff>83608</xdr:colOff>
      <xdr:row>19</xdr:row>
      <xdr:rowOff>59446</xdr:rowOff>
    </xdr:from>
    <xdr:to>
      <xdr:col>12</xdr:col>
      <xdr:colOff>688598</xdr:colOff>
      <xdr:row>28</xdr:row>
      <xdr:rowOff>77625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3F9B41-2510-4F1A-807F-EB6A2F087E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79908" y="3155071"/>
          <a:ext cx="1366990" cy="1475504"/>
        </a:xfrm>
        <a:prstGeom prst="rect">
          <a:avLst/>
        </a:prstGeom>
      </xdr:spPr>
    </xdr:pic>
    <xdr:clientData/>
  </xdr:twoCellAnchor>
  <xdr:twoCellAnchor editAs="oneCell">
    <xdr:from>
      <xdr:col>11</xdr:col>
      <xdr:colOff>70908</xdr:colOff>
      <xdr:row>1</xdr:row>
      <xdr:rowOff>94192</xdr:rowOff>
    </xdr:from>
    <xdr:to>
      <xdr:col>12</xdr:col>
      <xdr:colOff>694869</xdr:colOff>
      <xdr:row>9</xdr:row>
      <xdr:rowOff>161545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17780D-B046-400B-9F62-6F07364B9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67208" y="256117"/>
          <a:ext cx="1385961" cy="1372278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19</xdr:row>
      <xdr:rowOff>45509</xdr:rowOff>
    </xdr:from>
    <xdr:to>
      <xdr:col>14</xdr:col>
      <xdr:colOff>612696</xdr:colOff>
      <xdr:row>28</xdr:row>
      <xdr:rowOff>96230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2D0246B-8CD0-468E-9D35-1FECCE7A2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67925" y="3141134"/>
          <a:ext cx="1327071" cy="1508046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28</xdr:row>
      <xdr:rowOff>117475</xdr:rowOff>
    </xdr:from>
    <xdr:to>
      <xdr:col>14</xdr:col>
      <xdr:colOff>593725</xdr:colOff>
      <xdr:row>37</xdr:row>
      <xdr:rowOff>149225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32FB700-C520-459F-B82F-3B5DF5C3F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67925" y="4670425"/>
          <a:ext cx="1308100" cy="14890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63500</xdr:colOff>
      <xdr:row>0</xdr:row>
      <xdr:rowOff>142874</xdr:rowOff>
    </xdr:from>
    <xdr:to>
      <xdr:col>12</xdr:col>
      <xdr:colOff>759587</xdr:colOff>
      <xdr:row>16</xdr:row>
      <xdr:rowOff>95249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10F792-95FD-49FE-AE76-4F3BCC4AE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31225" y="142874"/>
          <a:ext cx="1458087" cy="256222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21</xdr:col>
      <xdr:colOff>717917</xdr:colOff>
      <xdr:row>25</xdr:row>
      <xdr:rowOff>85936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7D1C2F-2257-4E78-A18C-283163691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91725" y="161925"/>
          <a:ext cx="6813917" cy="39911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190501</xdr:colOff>
      <xdr:row>1</xdr:row>
      <xdr:rowOff>9526</xdr:rowOff>
    </xdr:from>
    <xdr:to>
      <xdr:col>14</xdr:col>
      <xdr:colOff>647701</xdr:colOff>
      <xdr:row>17</xdr:row>
      <xdr:rowOff>142876</xdr:rowOff>
    </xdr:to>
    <xdr:pic>
      <xdr:nvPicPr>
        <xdr:cNvPr id="2" name="Picture 1" descr="Long Stem Red Rose Bouquet">
          <a:extLst>
            <a:ext uri="{FF2B5EF4-FFF2-40B4-BE49-F238E27FC236}">
              <a16:creationId xmlns:a16="http://schemas.microsoft.com/office/drawing/2014/main" id="{7037908A-B476-4735-B300-86AF0AFA6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58226" y="171451"/>
          <a:ext cx="2743200" cy="274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46064</xdr:colOff>
      <xdr:row>1</xdr:row>
      <xdr:rowOff>38100</xdr:rowOff>
    </xdr:from>
    <xdr:to>
      <xdr:col>25</xdr:col>
      <xdr:colOff>134964</xdr:colOff>
      <xdr:row>28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259F00-6D4A-4CDE-9A2B-235A1ECCE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61789" y="200025"/>
          <a:ext cx="7708900" cy="43624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257175</xdr:colOff>
      <xdr:row>18</xdr:row>
      <xdr:rowOff>57150</xdr:rowOff>
    </xdr:from>
    <xdr:to>
      <xdr:col>15</xdr:col>
      <xdr:colOff>38100</xdr:colOff>
      <xdr:row>22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D0CD3DB-00AF-453E-8895-45C6226E84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236" r="2889" b="8249"/>
        <a:stretch/>
      </xdr:blipFill>
      <xdr:spPr>
        <a:xfrm>
          <a:off x="8724900" y="2990850"/>
          <a:ext cx="2828925" cy="7429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100820</xdr:colOff>
      <xdr:row>0</xdr:row>
      <xdr:rowOff>142875</xdr:rowOff>
    </xdr:from>
    <xdr:to>
      <xdr:col>14</xdr:col>
      <xdr:colOff>611147</xdr:colOff>
      <xdr:row>18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0B947C-03C6-47B4-A464-8B1452E9D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7120" y="142875"/>
          <a:ext cx="2796327" cy="280035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22</xdr:col>
      <xdr:colOff>679772</xdr:colOff>
      <xdr:row>25</xdr:row>
      <xdr:rowOff>108158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07779E8-414B-4D05-A45C-4DA92A7C5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44300" y="161925"/>
          <a:ext cx="6013772" cy="401340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76200</xdr:colOff>
      <xdr:row>0</xdr:row>
      <xdr:rowOff>38100</xdr:rowOff>
    </xdr:from>
    <xdr:to>
      <xdr:col>12</xdr:col>
      <xdr:colOff>476250</xdr:colOff>
      <xdr:row>30</xdr:row>
      <xdr:rowOff>36844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FCDC57-21F1-4407-BDC2-D8152E0EB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43925" y="38100"/>
          <a:ext cx="1162050" cy="487554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20</xdr:col>
      <xdr:colOff>641670</xdr:colOff>
      <xdr:row>22</xdr:row>
      <xdr:rowOff>102689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F6679F-1818-45B5-8359-0BD8B4938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91725" y="161925"/>
          <a:ext cx="5975670" cy="352216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86254</xdr:colOff>
      <xdr:row>0</xdr:row>
      <xdr:rowOff>87842</xdr:rowOff>
    </xdr:from>
    <xdr:to>
      <xdr:col>12</xdr:col>
      <xdr:colOff>298979</xdr:colOff>
      <xdr:row>15</xdr:row>
      <xdr:rowOff>127622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6974F1-EFEE-4E72-86F3-D44AA30BE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68154" y="87842"/>
          <a:ext cx="2308225" cy="2478180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428625</xdr:colOff>
      <xdr:row>0</xdr:row>
      <xdr:rowOff>114300</xdr:rowOff>
    </xdr:from>
    <xdr:to>
      <xdr:col>20</xdr:col>
      <xdr:colOff>424190</xdr:colOff>
      <xdr:row>26</xdr:row>
      <xdr:rowOff>81185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B942D9-96D1-4E8E-893A-DBDE3C41C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06025" y="114300"/>
          <a:ext cx="6091565" cy="419598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319088</xdr:colOff>
      <xdr:row>42</xdr:row>
      <xdr:rowOff>88900</xdr:rowOff>
    </xdr:from>
    <xdr:to>
      <xdr:col>8</xdr:col>
      <xdr:colOff>587376</xdr:colOff>
      <xdr:row>56</xdr:row>
      <xdr:rowOff>144208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8CC537-C694-446E-8703-5780C7DD5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33938" y="6908800"/>
          <a:ext cx="2154238" cy="2322258"/>
        </a:xfrm>
        <a:prstGeom prst="rect">
          <a:avLst/>
        </a:prstGeom>
      </xdr:spPr>
    </xdr:pic>
    <xdr:clientData/>
  </xdr:twoCellAnchor>
  <xdr:oneCellAnchor>
    <xdr:from>
      <xdr:col>7</xdr:col>
      <xdr:colOff>663928</xdr:colOff>
      <xdr:row>51</xdr:row>
      <xdr:rowOff>89429</xdr:rowOff>
    </xdr:from>
    <xdr:ext cx="1107722" cy="1107723"/>
    <xdr:pic>
      <xdr:nvPicPr>
        <xdr:cNvPr id="3" name="image62.png" title="Imagen">
          <a:extLst>
            <a:ext uri="{FF2B5EF4-FFF2-40B4-BE49-F238E27FC236}">
              <a16:creationId xmlns:a16="http://schemas.microsoft.com/office/drawing/2014/main" id="{E67675A4-4B6C-47B9-9DCF-98B2C939EB7A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97978" y="8366654"/>
          <a:ext cx="1107722" cy="1107723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11</xdr:col>
      <xdr:colOff>63500</xdr:colOff>
      <xdr:row>26</xdr:row>
      <xdr:rowOff>25401</xdr:rowOff>
    </xdr:from>
    <xdr:to>
      <xdr:col>14</xdr:col>
      <xdr:colOff>438149</xdr:colOff>
      <xdr:row>41</xdr:row>
      <xdr:rowOff>31696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ABF3C5-69CC-4238-AF33-8485D00DA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12175" y="4254501"/>
          <a:ext cx="2660649" cy="2435170"/>
        </a:xfrm>
        <a:prstGeom prst="rect">
          <a:avLst/>
        </a:prstGeom>
      </xdr:spPr>
    </xdr:pic>
    <xdr:clientData/>
  </xdr:twoCellAnchor>
  <xdr:twoCellAnchor editAs="oneCell">
    <xdr:from>
      <xdr:col>11</xdr:col>
      <xdr:colOff>35984</xdr:colOff>
      <xdr:row>0</xdr:row>
      <xdr:rowOff>28575</xdr:rowOff>
    </xdr:from>
    <xdr:to>
      <xdr:col>12</xdr:col>
      <xdr:colOff>665070</xdr:colOff>
      <xdr:row>8</xdr:row>
      <xdr:rowOff>98861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F6970DF-5387-4F91-A716-034074E7C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84659" y="28575"/>
          <a:ext cx="1391086" cy="1375211"/>
        </a:xfrm>
        <a:prstGeom prst="rect">
          <a:avLst/>
        </a:prstGeom>
      </xdr:spPr>
    </xdr:pic>
    <xdr:clientData/>
  </xdr:twoCellAnchor>
  <xdr:twoCellAnchor editAs="oneCell">
    <xdr:from>
      <xdr:col>11</xdr:col>
      <xdr:colOff>41276</xdr:colOff>
      <xdr:row>17</xdr:row>
      <xdr:rowOff>106893</xdr:rowOff>
    </xdr:from>
    <xdr:to>
      <xdr:col>12</xdr:col>
      <xdr:colOff>640011</xdr:colOff>
      <xdr:row>25</xdr:row>
      <xdr:rowOff>143653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B4104E-A660-4BB2-86B8-2660367D5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89951" y="2878668"/>
          <a:ext cx="1360735" cy="1332160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38101</xdr:colOff>
      <xdr:row>9</xdr:row>
      <xdr:rowOff>11642</xdr:rowOff>
    </xdr:from>
    <xdr:to>
      <xdr:col>12</xdr:col>
      <xdr:colOff>661117</xdr:colOff>
      <xdr:row>17</xdr:row>
      <xdr:rowOff>69508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86311B7-191E-44D6-9F71-91865BD5E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86776" y="1478492"/>
          <a:ext cx="1385016" cy="1362791"/>
        </a:xfrm>
        <a:prstGeom prst="rect">
          <a:avLst/>
        </a:prstGeom>
      </xdr:spPr>
    </xdr:pic>
    <xdr:clientData/>
  </xdr:twoCellAnchor>
  <xdr:twoCellAnchor editAs="oneCell">
    <xdr:from>
      <xdr:col>12</xdr:col>
      <xdr:colOff>704852</xdr:colOff>
      <xdr:row>9</xdr:row>
      <xdr:rowOff>30693</xdr:rowOff>
    </xdr:from>
    <xdr:to>
      <xdr:col>14</xdr:col>
      <xdr:colOff>433358</xdr:colOff>
      <xdr:row>17</xdr:row>
      <xdr:rowOff>70349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F60FE5C-CC66-4BAF-8761-BE7A52257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15527" y="1497543"/>
          <a:ext cx="1252506" cy="1344581"/>
        </a:xfrm>
        <a:prstGeom prst="rect">
          <a:avLst/>
        </a:prstGeom>
      </xdr:spPr>
    </xdr:pic>
    <xdr:clientData/>
  </xdr:twoCellAnchor>
  <xdr:twoCellAnchor editAs="oneCell">
    <xdr:from>
      <xdr:col>12</xdr:col>
      <xdr:colOff>693210</xdr:colOff>
      <xdr:row>17</xdr:row>
      <xdr:rowOff>116418</xdr:rowOff>
    </xdr:from>
    <xdr:to>
      <xdr:col>14</xdr:col>
      <xdr:colOff>428625</xdr:colOff>
      <xdr:row>25</xdr:row>
      <xdr:rowOff>147108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2D5E8D2-FFBC-4723-94E5-D24CA784A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3885" y="2888193"/>
          <a:ext cx="1259415" cy="1326090"/>
        </a:xfrm>
        <a:prstGeom prst="rect">
          <a:avLst/>
        </a:prstGeom>
      </xdr:spPr>
    </xdr:pic>
    <xdr:clientData/>
  </xdr:twoCellAnchor>
  <xdr:twoCellAnchor editAs="oneCell">
    <xdr:from>
      <xdr:col>12</xdr:col>
      <xdr:colOff>712260</xdr:colOff>
      <xdr:row>0</xdr:row>
      <xdr:rowOff>32809</xdr:rowOff>
    </xdr:from>
    <xdr:to>
      <xdr:col>14</xdr:col>
      <xdr:colOff>428625</xdr:colOff>
      <xdr:row>8</xdr:row>
      <xdr:rowOff>66674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355FFB-C2CC-4BB9-8981-476C78AFD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22935" y="32809"/>
          <a:ext cx="1240365" cy="13387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A33676-E89E-41A5-B3C2-DBEADEFF1CA6}">
  <sheetPr>
    <pageSetUpPr fitToPage="1"/>
  </sheetPr>
  <dimension ref="A1:R126"/>
  <sheetViews>
    <sheetView zoomScaleNormal="100" zoomScaleSheetLayoutView="100" workbookViewId="0">
      <selection activeCell="E41" sqref="E41"/>
    </sheetView>
  </sheetViews>
  <sheetFormatPr baseColWidth="10" defaultColWidth="11.5" defaultRowHeight="14" x14ac:dyDescent="0.2"/>
  <cols>
    <col min="1" max="1" width="10.33203125" style="2" customWidth="1"/>
    <col min="2" max="2" width="31.5" style="2" customWidth="1"/>
    <col min="3" max="3" width="7" style="2" customWidth="1"/>
    <col min="4" max="4" width="9.33203125" style="2" bestFit="1" customWidth="1"/>
    <col min="5" max="5" width="9.83203125" style="2" bestFit="1" customWidth="1"/>
    <col min="6" max="6" width="9.33203125" style="2" bestFit="1" customWidth="1"/>
    <col min="7" max="7" width="9.83203125" style="2" bestFit="1" customWidth="1"/>
    <col min="8" max="8" width="9.33203125" style="2" customWidth="1"/>
    <col min="9" max="9" width="10.6640625" style="2" customWidth="1"/>
    <col min="10" max="10" width="9.33203125" style="2" customWidth="1"/>
    <col min="11" max="11" width="10.6640625" style="2" customWidth="1"/>
    <col min="12" max="16384" width="11.5" style="5"/>
  </cols>
  <sheetData>
    <row r="1" spans="1:14" x14ac:dyDescent="0.2">
      <c r="A1" s="1" t="s">
        <v>117</v>
      </c>
      <c r="B1" s="2" t="s">
        <v>113</v>
      </c>
      <c r="D1" s="3" t="s">
        <v>1</v>
      </c>
      <c r="F1" s="3" t="s">
        <v>2</v>
      </c>
      <c r="H1" s="3" t="s">
        <v>3</v>
      </c>
      <c r="J1" s="4" t="s">
        <v>4</v>
      </c>
      <c r="L1" s="2"/>
      <c r="M1" s="2"/>
    </row>
    <row r="2" spans="1:14" x14ac:dyDescent="0.2">
      <c r="A2" s="6"/>
      <c r="C2" s="7" t="s">
        <v>5</v>
      </c>
      <c r="D2" s="8" t="str">
        <f>CONCATENATE(A1,"s")</f>
        <v>C5375s</v>
      </c>
      <c r="E2" s="9"/>
      <c r="F2" s="8" t="str">
        <f>CONCATENATE(A1,"d")</f>
        <v>C5375d</v>
      </c>
      <c r="G2" s="9"/>
      <c r="H2" s="8" t="str">
        <f>CONCATENATE(A1,"p")</f>
        <v>C5375p</v>
      </c>
      <c r="I2" s="5"/>
      <c r="J2" s="10" t="str">
        <f>CONCATENATE(A1,"e")</f>
        <v>C5375e</v>
      </c>
      <c r="K2" s="5"/>
      <c r="L2" s="2"/>
      <c r="M2" s="2"/>
      <c r="N2" s="2"/>
    </row>
    <row r="3" spans="1:14" x14ac:dyDescent="0.2">
      <c r="B3" s="2" t="s">
        <v>6</v>
      </c>
      <c r="D3" s="11"/>
      <c r="E3" s="12">
        <v>48</v>
      </c>
      <c r="F3" s="5"/>
      <c r="G3" s="12">
        <f>E3+15</f>
        <v>63</v>
      </c>
      <c r="H3" s="5"/>
      <c r="I3" s="13">
        <f>G3+20</f>
        <v>83</v>
      </c>
      <c r="J3" s="14"/>
      <c r="K3" s="13">
        <f>I3+20</f>
        <v>103</v>
      </c>
      <c r="L3" s="2"/>
      <c r="M3" s="2"/>
      <c r="N3" s="2"/>
    </row>
    <row r="4" spans="1:14" ht="15" thickBot="1" x14ac:dyDescent="0.25">
      <c r="B4" s="15" t="s">
        <v>7</v>
      </c>
      <c r="D4" s="11"/>
      <c r="E4" s="16">
        <f>E3+10</f>
        <v>58</v>
      </c>
      <c r="F4" s="17"/>
      <c r="G4" s="16">
        <f>G3+10</f>
        <v>73</v>
      </c>
      <c r="H4" s="17"/>
      <c r="I4" s="16">
        <f>I3+10</f>
        <v>93</v>
      </c>
      <c r="J4" s="17"/>
      <c r="K4" s="16">
        <f>K3+10</f>
        <v>113</v>
      </c>
      <c r="L4" s="2"/>
      <c r="M4" s="2"/>
      <c r="N4" s="2"/>
    </row>
    <row r="5" spans="1:14" x14ac:dyDescent="0.2">
      <c r="A5" s="18" t="s">
        <v>14</v>
      </c>
      <c r="B5" s="19" t="s">
        <v>11</v>
      </c>
      <c r="C5" s="119">
        <v>0.96</v>
      </c>
      <c r="D5" s="21">
        <v>2</v>
      </c>
      <c r="E5" s="20">
        <f>C5*D5</f>
        <v>1.92</v>
      </c>
      <c r="F5" s="21">
        <v>4</v>
      </c>
      <c r="G5" s="20">
        <f t="shared" ref="G5:G16" si="0">C5*F5</f>
        <v>3.84</v>
      </c>
      <c r="H5" s="21">
        <v>6</v>
      </c>
      <c r="I5" s="20">
        <f t="shared" ref="I5:I16" si="1">C5*H5</f>
        <v>5.76</v>
      </c>
      <c r="J5" s="133">
        <v>9</v>
      </c>
      <c r="K5" s="22">
        <f t="shared" ref="K5:K16" si="2">C5*J5</f>
        <v>8.64</v>
      </c>
      <c r="L5" s="2"/>
      <c r="M5" s="2"/>
      <c r="N5" s="2"/>
    </row>
    <row r="6" spans="1:14" x14ac:dyDescent="0.2">
      <c r="A6" s="23" t="s">
        <v>69</v>
      </c>
      <c r="B6" s="24" t="s">
        <v>46</v>
      </c>
      <c r="C6" s="25">
        <v>0.63</v>
      </c>
      <c r="D6" s="26">
        <v>2</v>
      </c>
      <c r="E6" s="25">
        <f t="shared" ref="E6:E16" si="3">C6*D6</f>
        <v>1.26</v>
      </c>
      <c r="F6" s="26">
        <v>4</v>
      </c>
      <c r="G6" s="25">
        <f t="shared" si="0"/>
        <v>2.52</v>
      </c>
      <c r="H6" s="26">
        <v>5</v>
      </c>
      <c r="I6" s="25">
        <f t="shared" si="1"/>
        <v>3.15</v>
      </c>
      <c r="J6" s="26">
        <v>5</v>
      </c>
      <c r="K6" s="27">
        <f t="shared" si="2"/>
        <v>3.15</v>
      </c>
      <c r="L6" s="2"/>
      <c r="M6" s="2"/>
      <c r="N6" s="2"/>
    </row>
    <row r="7" spans="1:14" x14ac:dyDescent="0.2">
      <c r="A7" s="23" t="s">
        <v>10</v>
      </c>
      <c r="B7" s="24" t="s">
        <v>63</v>
      </c>
      <c r="C7" s="28">
        <v>0.51</v>
      </c>
      <c r="D7" s="29">
        <v>2</v>
      </c>
      <c r="E7" s="25">
        <f t="shared" si="3"/>
        <v>1.02</v>
      </c>
      <c r="F7" s="29">
        <v>4</v>
      </c>
      <c r="G7" s="25">
        <f t="shared" si="0"/>
        <v>2.04</v>
      </c>
      <c r="H7" s="29">
        <v>5</v>
      </c>
      <c r="I7" s="25">
        <f t="shared" si="1"/>
        <v>2.5499999999999998</v>
      </c>
      <c r="J7" s="26">
        <v>5</v>
      </c>
      <c r="K7" s="27">
        <f t="shared" si="2"/>
        <v>2.5499999999999998</v>
      </c>
      <c r="L7" s="2"/>
      <c r="M7" s="2"/>
      <c r="N7" s="2"/>
    </row>
    <row r="8" spans="1:14" x14ac:dyDescent="0.2">
      <c r="A8" s="23" t="s">
        <v>16</v>
      </c>
      <c r="B8" s="30" t="s">
        <v>47</v>
      </c>
      <c r="C8" s="25">
        <v>0.63</v>
      </c>
      <c r="D8" s="31">
        <v>2</v>
      </c>
      <c r="E8" s="25">
        <f t="shared" si="3"/>
        <v>1.26</v>
      </c>
      <c r="F8" s="29">
        <v>3</v>
      </c>
      <c r="G8" s="25">
        <f t="shared" si="0"/>
        <v>1.8900000000000001</v>
      </c>
      <c r="H8" s="29">
        <v>4</v>
      </c>
      <c r="I8" s="25">
        <f t="shared" si="1"/>
        <v>2.52</v>
      </c>
      <c r="J8" s="26">
        <v>5</v>
      </c>
      <c r="K8" s="27">
        <f t="shared" si="2"/>
        <v>3.15</v>
      </c>
      <c r="L8" s="2"/>
      <c r="M8" s="2"/>
      <c r="N8" s="2"/>
    </row>
    <row r="9" spans="1:14" x14ac:dyDescent="0.2">
      <c r="A9" s="32" t="s">
        <v>68</v>
      </c>
      <c r="B9" s="30" t="s">
        <v>58</v>
      </c>
      <c r="C9" s="25">
        <v>1.47</v>
      </c>
      <c r="D9" s="31">
        <v>1</v>
      </c>
      <c r="E9" s="25">
        <f t="shared" si="3"/>
        <v>1.47</v>
      </c>
      <c r="F9" s="31">
        <v>2</v>
      </c>
      <c r="G9" s="25">
        <f t="shared" si="0"/>
        <v>2.94</v>
      </c>
      <c r="H9" s="31">
        <v>4</v>
      </c>
      <c r="I9" s="25">
        <f t="shared" si="1"/>
        <v>5.88</v>
      </c>
      <c r="J9" s="26">
        <v>4</v>
      </c>
      <c r="K9" s="27">
        <f t="shared" si="2"/>
        <v>5.88</v>
      </c>
      <c r="L9" s="2"/>
      <c r="M9" s="2"/>
      <c r="N9" s="2"/>
    </row>
    <row r="10" spans="1:14" x14ac:dyDescent="0.2">
      <c r="A10" s="134"/>
      <c r="B10" s="112" t="s">
        <v>93</v>
      </c>
      <c r="C10" s="37">
        <v>0.17</v>
      </c>
      <c r="D10" s="40">
        <v>3</v>
      </c>
      <c r="E10" s="39">
        <f t="shared" si="3"/>
        <v>0.51</v>
      </c>
      <c r="F10" s="40">
        <v>3</v>
      </c>
      <c r="G10" s="39">
        <f t="shared" si="0"/>
        <v>0.51</v>
      </c>
      <c r="H10" s="38">
        <v>3</v>
      </c>
      <c r="I10" s="39">
        <f t="shared" si="1"/>
        <v>0.51</v>
      </c>
      <c r="J10" s="40">
        <v>3</v>
      </c>
      <c r="K10" s="41">
        <f t="shared" si="2"/>
        <v>0.51</v>
      </c>
      <c r="L10" s="2"/>
      <c r="M10" s="2"/>
      <c r="N10" s="2"/>
    </row>
    <row r="11" spans="1:14" x14ac:dyDescent="0.2">
      <c r="A11" s="23"/>
      <c r="B11" s="24"/>
      <c r="C11" s="97"/>
      <c r="D11" s="29"/>
      <c r="E11" s="25">
        <f t="shared" si="3"/>
        <v>0</v>
      </c>
      <c r="F11" s="29"/>
      <c r="G11" s="25">
        <f t="shared" si="0"/>
        <v>0</v>
      </c>
      <c r="H11" s="29"/>
      <c r="I11" s="25">
        <f t="shared" si="1"/>
        <v>0</v>
      </c>
      <c r="J11" s="26"/>
      <c r="K11" s="27">
        <f t="shared" si="2"/>
        <v>0</v>
      </c>
      <c r="L11" s="2"/>
      <c r="M11" s="2"/>
      <c r="N11" s="2"/>
    </row>
    <row r="12" spans="1:14" s="2" customFormat="1" x14ac:dyDescent="0.2">
      <c r="A12" s="42"/>
      <c r="C12" s="43"/>
      <c r="D12" s="44"/>
      <c r="E12" s="25">
        <f t="shared" si="3"/>
        <v>0</v>
      </c>
      <c r="F12" s="44"/>
      <c r="G12" s="25">
        <f t="shared" si="0"/>
        <v>0</v>
      </c>
      <c r="H12" s="29"/>
      <c r="I12" s="25">
        <f t="shared" si="1"/>
        <v>0</v>
      </c>
      <c r="J12" s="26"/>
      <c r="K12" s="27">
        <f t="shared" si="2"/>
        <v>0</v>
      </c>
    </row>
    <row r="13" spans="1:14" x14ac:dyDescent="0.2">
      <c r="A13" s="45"/>
      <c r="B13" s="5"/>
      <c r="C13" s="5"/>
      <c r="D13" s="46"/>
      <c r="E13" s="25">
        <f t="shared" si="3"/>
        <v>0</v>
      </c>
      <c r="F13" s="46"/>
      <c r="G13" s="25">
        <f t="shared" si="0"/>
        <v>0</v>
      </c>
      <c r="H13" s="26"/>
      <c r="I13" s="25">
        <f t="shared" si="1"/>
        <v>0</v>
      </c>
      <c r="J13" s="26"/>
      <c r="K13" s="27">
        <f t="shared" si="2"/>
        <v>0</v>
      </c>
      <c r="L13" s="2"/>
      <c r="M13" s="2"/>
      <c r="N13" s="2"/>
    </row>
    <row r="14" spans="1:14" s="2" customFormat="1" x14ac:dyDescent="0.2">
      <c r="A14" s="42"/>
      <c r="C14" s="43"/>
      <c r="D14" s="44"/>
      <c r="E14" s="25">
        <f t="shared" si="3"/>
        <v>0</v>
      </c>
      <c r="F14" s="44"/>
      <c r="G14" s="25">
        <f t="shared" si="0"/>
        <v>0</v>
      </c>
      <c r="H14" s="29"/>
      <c r="I14" s="25">
        <f t="shared" si="1"/>
        <v>0</v>
      </c>
      <c r="J14" s="26"/>
      <c r="K14" s="27">
        <f t="shared" si="2"/>
        <v>0</v>
      </c>
    </row>
    <row r="15" spans="1:14" x14ac:dyDescent="0.2">
      <c r="A15" s="42"/>
      <c r="C15" s="135"/>
      <c r="D15" s="3"/>
      <c r="E15" s="25">
        <f t="shared" si="3"/>
        <v>0</v>
      </c>
      <c r="F15" s="3"/>
      <c r="G15" s="25">
        <f t="shared" si="0"/>
        <v>0</v>
      </c>
      <c r="H15" s="26"/>
      <c r="I15" s="25">
        <f t="shared" si="1"/>
        <v>0</v>
      </c>
      <c r="J15" s="26"/>
      <c r="K15" s="27">
        <f t="shared" si="2"/>
        <v>0</v>
      </c>
      <c r="L15" s="2"/>
      <c r="M15" s="2"/>
      <c r="N15" s="2"/>
    </row>
    <row r="16" spans="1:14" ht="15" thickBot="1" x14ac:dyDescent="0.25">
      <c r="A16" s="54"/>
      <c r="B16" s="55" t="s">
        <v>114</v>
      </c>
      <c r="C16" s="56">
        <v>2.5</v>
      </c>
      <c r="D16" s="57">
        <v>1</v>
      </c>
      <c r="E16" s="58">
        <f t="shared" si="3"/>
        <v>2.5</v>
      </c>
      <c r="F16" s="57">
        <v>1</v>
      </c>
      <c r="G16" s="58">
        <f t="shared" si="0"/>
        <v>2.5</v>
      </c>
      <c r="H16" s="57">
        <v>1</v>
      </c>
      <c r="I16" s="58">
        <f t="shared" si="1"/>
        <v>2.5</v>
      </c>
      <c r="J16" s="59">
        <v>1</v>
      </c>
      <c r="K16" s="60">
        <f t="shared" si="2"/>
        <v>2.5</v>
      </c>
      <c r="L16" s="2"/>
      <c r="M16" s="2"/>
      <c r="N16" s="2"/>
    </row>
    <row r="17" spans="1:18" x14ac:dyDescent="0.2">
      <c r="A17" s="61"/>
      <c r="B17" s="61" t="s">
        <v>24</v>
      </c>
      <c r="C17" s="62"/>
      <c r="E17" s="63">
        <f>SUM(E5:E16)</f>
        <v>9.9399999999999977</v>
      </c>
      <c r="F17" s="64"/>
      <c r="G17" s="63">
        <f>SUM(G5:G16)</f>
        <v>16.239999999999998</v>
      </c>
      <c r="H17" s="64"/>
      <c r="I17" s="63">
        <f>SUM(I5:I16)</f>
        <v>22.87</v>
      </c>
      <c r="J17" s="64"/>
      <c r="K17" s="63">
        <f>SUM(K5:K16)</f>
        <v>26.38</v>
      </c>
      <c r="L17" s="64"/>
      <c r="M17" s="2"/>
      <c r="N17" s="2"/>
    </row>
    <row r="18" spans="1:18" x14ac:dyDescent="0.2">
      <c r="B18" s="2" t="s">
        <v>25</v>
      </c>
      <c r="D18" s="11"/>
      <c r="E18" s="43">
        <f>E3</f>
        <v>48</v>
      </c>
      <c r="F18" s="11"/>
      <c r="G18" s="43">
        <f>G3</f>
        <v>63</v>
      </c>
      <c r="H18" s="11"/>
      <c r="I18" s="43">
        <f>I3</f>
        <v>83</v>
      </c>
      <c r="J18" s="11"/>
      <c r="K18" s="43">
        <f>K3</f>
        <v>103</v>
      </c>
      <c r="L18" s="2"/>
      <c r="M18" s="2"/>
      <c r="N18" s="2"/>
    </row>
    <row r="19" spans="1:18" x14ac:dyDescent="0.2">
      <c r="B19" s="2" t="s">
        <v>26</v>
      </c>
      <c r="C19" s="65">
        <v>0.71</v>
      </c>
      <c r="D19" s="11"/>
      <c r="E19" s="43">
        <f>E18*$C19</f>
        <v>34.08</v>
      </c>
      <c r="F19" s="11"/>
      <c r="G19" s="43">
        <f>G18*$C19</f>
        <v>44.73</v>
      </c>
      <c r="H19" s="11"/>
      <c r="I19" s="43">
        <f>I18*$C19</f>
        <v>58.93</v>
      </c>
      <c r="J19" s="11"/>
      <c r="K19" s="43">
        <f>K18*$C19</f>
        <v>73.13</v>
      </c>
      <c r="L19" s="2"/>
      <c r="M19" s="2"/>
      <c r="N19" s="2"/>
    </row>
    <row r="20" spans="1:18" x14ac:dyDescent="0.2">
      <c r="B20" s="2" t="s">
        <v>27</v>
      </c>
      <c r="C20" s="66">
        <v>0.5</v>
      </c>
      <c r="D20" s="11"/>
      <c r="E20" s="67">
        <f>E19*$C20</f>
        <v>17.04</v>
      </c>
      <c r="F20" s="11"/>
      <c r="G20" s="67">
        <f>G19*$C20</f>
        <v>22.364999999999998</v>
      </c>
      <c r="H20" s="11"/>
      <c r="I20" s="67">
        <f>I19*$C20</f>
        <v>29.465</v>
      </c>
      <c r="J20" s="11"/>
      <c r="K20" s="67">
        <f>K19*$C20</f>
        <v>36.564999999999998</v>
      </c>
      <c r="L20" s="2"/>
      <c r="M20" s="2"/>
      <c r="N20" s="2"/>
    </row>
    <row r="21" spans="1:18" x14ac:dyDescent="0.2">
      <c r="B21" s="2" t="s">
        <v>28</v>
      </c>
      <c r="C21" s="66">
        <v>0.5</v>
      </c>
      <c r="D21" s="11"/>
      <c r="E21" s="43">
        <f>E19*$C21</f>
        <v>17.04</v>
      </c>
      <c r="F21" s="11"/>
      <c r="G21" s="43">
        <f>G19*$C21</f>
        <v>22.364999999999998</v>
      </c>
      <c r="H21" s="11"/>
      <c r="I21" s="43">
        <f>I19*$C21</f>
        <v>29.465</v>
      </c>
      <c r="J21" s="11"/>
      <c r="K21" s="43">
        <f>K19*$C21</f>
        <v>36.564999999999998</v>
      </c>
      <c r="L21" s="2"/>
      <c r="M21" s="2"/>
      <c r="N21" s="2"/>
    </row>
    <row r="22" spans="1:18" x14ac:dyDescent="0.2">
      <c r="B22" s="68" t="s">
        <v>29</v>
      </c>
      <c r="C22" s="69"/>
      <c r="D22" s="11"/>
      <c r="E22" s="43">
        <f>E19-E17</f>
        <v>24.14</v>
      </c>
      <c r="F22" s="11"/>
      <c r="G22" s="43">
        <f>G19-G17</f>
        <v>28.49</v>
      </c>
      <c r="H22" s="11"/>
      <c r="I22" s="43">
        <f>I19-I17</f>
        <v>36.06</v>
      </c>
      <c r="J22" s="11"/>
      <c r="K22" s="43">
        <f>K19-K17</f>
        <v>46.75</v>
      </c>
      <c r="L22" s="2"/>
      <c r="M22" s="2"/>
      <c r="N22" s="2"/>
    </row>
    <row r="23" spans="1:18" x14ac:dyDescent="0.2">
      <c r="B23" s="68" t="s">
        <v>30</v>
      </c>
      <c r="C23" s="70">
        <v>-0.1</v>
      </c>
      <c r="D23" s="11"/>
      <c r="E23" s="43">
        <f>E18*C23</f>
        <v>-4.8000000000000007</v>
      </c>
      <c r="F23" s="11"/>
      <c r="G23" s="43">
        <f>G18*C23</f>
        <v>-6.3000000000000007</v>
      </c>
      <c r="H23" s="11"/>
      <c r="I23" s="43">
        <f>I18*C23</f>
        <v>-8.3000000000000007</v>
      </c>
      <c r="J23" s="11"/>
      <c r="K23" s="43">
        <f>K18*C23</f>
        <v>-10.3</v>
      </c>
      <c r="L23" s="2"/>
      <c r="M23" s="2"/>
      <c r="N23" s="2"/>
    </row>
    <row r="24" spans="1:18" x14ac:dyDescent="0.2"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1"/>
      <c r="K24" s="43">
        <f>E24</f>
        <v>-2.75</v>
      </c>
      <c r="L24" s="2"/>
      <c r="M24" s="2"/>
      <c r="N24" s="2"/>
    </row>
    <row r="25" spans="1:18" x14ac:dyDescent="0.2"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1"/>
      <c r="K25" s="43">
        <f>E25</f>
        <v>-4.99</v>
      </c>
      <c r="L25" s="2"/>
      <c r="M25" s="2"/>
      <c r="N25" s="2"/>
      <c r="R25" s="5" t="s">
        <v>115</v>
      </c>
    </row>
    <row r="26" spans="1:18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74"/>
      <c r="K26" s="75">
        <f>E26</f>
        <v>-3</v>
      </c>
      <c r="L26" s="2"/>
      <c r="M26" s="2"/>
      <c r="N26" s="2"/>
    </row>
    <row r="27" spans="1:18" x14ac:dyDescent="0.2">
      <c r="A27" s="34"/>
      <c r="B27" s="76" t="s">
        <v>34</v>
      </c>
      <c r="C27" s="77"/>
      <c r="D27" s="74"/>
      <c r="E27" s="75">
        <f>SUM(E22:E26)</f>
        <v>8.6</v>
      </c>
      <c r="F27" s="34"/>
      <c r="G27" s="75">
        <f>SUM(G22:G26)</f>
        <v>11.449999999999998</v>
      </c>
      <c r="H27" s="34"/>
      <c r="I27" s="75">
        <f>SUM(I22:I26)</f>
        <v>17.020000000000003</v>
      </c>
      <c r="J27" s="34"/>
      <c r="K27" s="75">
        <f>SUM(K22:K26)</f>
        <v>25.71</v>
      </c>
      <c r="L27" s="2"/>
      <c r="M27" s="2"/>
      <c r="N27" s="2"/>
    </row>
    <row r="28" spans="1:18" x14ac:dyDescent="0.2">
      <c r="A28" s="34"/>
      <c r="B28" s="34" t="s">
        <v>35</v>
      </c>
      <c r="C28" s="34"/>
      <c r="D28" s="78"/>
      <c r="E28" s="79">
        <f>E27/E18</f>
        <v>0.17916666666666667</v>
      </c>
      <c r="F28" s="34"/>
      <c r="G28" s="79">
        <f>G27/G18</f>
        <v>0.18174603174603171</v>
      </c>
      <c r="H28" s="34"/>
      <c r="I28" s="79">
        <f>I27/I18</f>
        <v>0.20506024096385547</v>
      </c>
      <c r="J28" s="34"/>
      <c r="K28" s="79">
        <f>K27/K18</f>
        <v>0.2496116504854369</v>
      </c>
      <c r="L28" s="2"/>
      <c r="M28" s="2"/>
      <c r="N28" s="2"/>
    </row>
    <row r="29" spans="1:18" x14ac:dyDescent="0.2">
      <c r="A29" s="34"/>
      <c r="B29" s="34"/>
      <c r="C29" s="34"/>
      <c r="D29" s="78"/>
      <c r="E29" s="78"/>
      <c r="F29" s="78"/>
      <c r="G29" s="78"/>
      <c r="H29" s="78"/>
      <c r="I29" s="78"/>
      <c r="J29" s="78"/>
      <c r="K29" s="78"/>
      <c r="L29" s="2"/>
      <c r="M29" s="2"/>
      <c r="N29" s="2"/>
    </row>
    <row r="30" spans="1:18" x14ac:dyDescent="0.2">
      <c r="A30" s="34"/>
      <c r="B30" s="80" t="s">
        <v>36</v>
      </c>
      <c r="C30" s="81"/>
      <c r="D30" s="82"/>
      <c r="E30" s="83">
        <f>E17/E18</f>
        <v>0.20708333333333329</v>
      </c>
      <c r="F30" s="81"/>
      <c r="G30" s="83">
        <f>G17/G18</f>
        <v>0.25777777777777777</v>
      </c>
      <c r="H30" s="81"/>
      <c r="I30" s="84">
        <f>I17/I18</f>
        <v>0.27554216867469883</v>
      </c>
      <c r="J30" s="81"/>
      <c r="K30" s="84">
        <f>K17/K18</f>
        <v>0.25611650485436893</v>
      </c>
      <c r="L30" s="2"/>
      <c r="M30" s="2"/>
      <c r="N30" s="2"/>
    </row>
    <row r="31" spans="1:18" x14ac:dyDescent="0.2">
      <c r="D31" s="85"/>
      <c r="E31" s="86"/>
      <c r="G31" s="86"/>
      <c r="I31" s="86"/>
      <c r="K31" s="86"/>
      <c r="L31" s="87"/>
      <c r="M31" s="87"/>
      <c r="N31" s="2"/>
    </row>
    <row r="32" spans="1:18" x14ac:dyDescent="0.2"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88" t="s">
        <v>37</v>
      </c>
      <c r="K32" s="89" t="s">
        <v>38</v>
      </c>
      <c r="L32" s="87"/>
      <c r="M32" s="87"/>
      <c r="N32" s="2"/>
    </row>
    <row r="33" spans="1:14" x14ac:dyDescent="0.2">
      <c r="C33" s="90" t="s">
        <v>39</v>
      </c>
      <c r="D33" s="91">
        <v>7</v>
      </c>
      <c r="E33" s="92">
        <f>D33*2.54</f>
        <v>17.78</v>
      </c>
      <c r="F33" s="91">
        <v>7</v>
      </c>
      <c r="G33" s="92">
        <f>F33*2.54</f>
        <v>17.78</v>
      </c>
      <c r="H33" s="91">
        <v>8</v>
      </c>
      <c r="I33" s="92">
        <f>H33*2.54</f>
        <v>20.32</v>
      </c>
      <c r="J33" s="91"/>
      <c r="K33" s="92">
        <f>J33*2.54</f>
        <v>0</v>
      </c>
      <c r="L33" s="87"/>
      <c r="M33" s="87"/>
      <c r="N33" s="2"/>
    </row>
    <row r="34" spans="1:14" x14ac:dyDescent="0.2">
      <c r="C34" s="90" t="s">
        <v>40</v>
      </c>
      <c r="D34" s="91">
        <v>18</v>
      </c>
      <c r="E34" s="92">
        <f>D34*2.54</f>
        <v>45.72</v>
      </c>
      <c r="F34" s="91">
        <v>21</v>
      </c>
      <c r="G34" s="92">
        <f>F34*2.54</f>
        <v>53.34</v>
      </c>
      <c r="H34" s="91">
        <v>25</v>
      </c>
      <c r="I34" s="92">
        <f>H34*2.54</f>
        <v>63.5</v>
      </c>
      <c r="J34" s="91"/>
      <c r="K34" s="92">
        <f>J34*2.54</f>
        <v>0</v>
      </c>
    </row>
    <row r="35" spans="1:14" s="14" customFormat="1" x14ac:dyDescent="0.2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</row>
    <row r="36" spans="1:14" s="14" customFormat="1" x14ac:dyDescent="0.2">
      <c r="A36" s="5"/>
      <c r="B36" s="136" t="s">
        <v>116</v>
      </c>
      <c r="C36" s="137"/>
      <c r="D36" s="137"/>
      <c r="E36" s="137"/>
      <c r="F36" s="2"/>
      <c r="G36" s="2"/>
      <c r="H36" s="2"/>
      <c r="I36" s="2"/>
      <c r="J36" s="2"/>
      <c r="K36" s="2"/>
    </row>
    <row r="37" spans="1:14" s="14" customFormat="1" x14ac:dyDescent="0.2">
      <c r="A37" s="5"/>
      <c r="B37" s="5"/>
      <c r="C37" s="2"/>
      <c r="D37" s="2"/>
      <c r="E37" s="2"/>
      <c r="F37" s="2"/>
      <c r="G37" s="2"/>
      <c r="H37" s="2"/>
      <c r="I37" s="2"/>
      <c r="J37" s="2"/>
      <c r="K37" s="2"/>
    </row>
    <row r="38" spans="1:14" s="14" customFormat="1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2"/>
      <c r="K38" s="93">
        <v>0.2</v>
      </c>
    </row>
    <row r="39" spans="1:14" s="14" customFormat="1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2"/>
      <c r="K39" s="43" t="e">
        <f>K38*#REF!</f>
        <v>#REF!</v>
      </c>
    </row>
    <row r="40" spans="1:14" s="14" customFormat="1" x14ac:dyDescent="0.2">
      <c r="A40" s="209" t="s">
        <v>41</v>
      </c>
      <c r="B40" s="209"/>
      <c r="C40" s="209"/>
      <c r="D40" s="2"/>
      <c r="E40" s="2"/>
      <c r="F40" s="34"/>
      <c r="G40" s="4"/>
    </row>
    <row r="41" spans="1:14" s="14" customFormat="1" x14ac:dyDescent="0.2">
      <c r="A41" s="88"/>
      <c r="B41" s="2"/>
      <c r="C41" s="94" t="s">
        <v>42</v>
      </c>
      <c r="D41" s="2"/>
      <c r="E41" s="94" t="s">
        <v>43</v>
      </c>
      <c r="F41" s="34"/>
      <c r="G41" s="95"/>
    </row>
    <row r="42" spans="1:14" s="14" customFormat="1" x14ac:dyDescent="0.2">
      <c r="A42" s="96"/>
      <c r="B42" s="24" t="s">
        <v>44</v>
      </c>
      <c r="C42" s="25">
        <v>0.62</v>
      </c>
      <c r="D42" s="97">
        <f>C42-E42</f>
        <v>-0.29000000000000004</v>
      </c>
      <c r="E42" s="25">
        <v>0.91</v>
      </c>
      <c r="F42" s="34"/>
      <c r="G42" s="4"/>
    </row>
    <row r="43" spans="1:14" s="14" customFormat="1" x14ac:dyDescent="0.2">
      <c r="A43" s="96"/>
      <c r="B43" s="24" t="s">
        <v>45</v>
      </c>
      <c r="C43" s="25">
        <v>1.47</v>
      </c>
      <c r="D43" s="97">
        <f t="shared" ref="D43:D106" si="4">C43-E43</f>
        <v>-7.0000000000000062E-2</v>
      </c>
      <c r="E43" s="25">
        <v>1.54</v>
      </c>
      <c r="F43" s="34"/>
      <c r="G43" s="4"/>
    </row>
    <row r="44" spans="1:14" s="14" customFormat="1" x14ac:dyDescent="0.2">
      <c r="A44" s="96"/>
      <c r="B44" s="24" t="s">
        <v>9</v>
      </c>
      <c r="C44" s="25">
        <v>0.63</v>
      </c>
      <c r="D44" s="97">
        <f t="shared" si="4"/>
        <v>-0.12</v>
      </c>
      <c r="E44" s="25">
        <v>0.75</v>
      </c>
      <c r="F44" s="34"/>
      <c r="G44" s="4"/>
    </row>
    <row r="45" spans="1:14" s="14" customFormat="1" x14ac:dyDescent="0.2">
      <c r="A45" s="96"/>
      <c r="B45" s="24" t="s">
        <v>46</v>
      </c>
      <c r="C45" s="25">
        <v>0.63</v>
      </c>
      <c r="D45" s="97">
        <f t="shared" si="4"/>
        <v>-0.12</v>
      </c>
      <c r="E45" s="25">
        <v>0.75</v>
      </c>
      <c r="F45" s="34"/>
      <c r="G45" s="4"/>
    </row>
    <row r="46" spans="1:14" s="14" customFormat="1" x14ac:dyDescent="0.2">
      <c r="A46" s="96"/>
      <c r="B46" s="24" t="s">
        <v>47</v>
      </c>
      <c r="C46" s="25">
        <v>0.63</v>
      </c>
      <c r="D46" s="97">
        <f t="shared" si="4"/>
        <v>-0.12</v>
      </c>
      <c r="E46" s="25">
        <v>0.75</v>
      </c>
      <c r="F46" s="34"/>
      <c r="G46" s="4"/>
    </row>
    <row r="47" spans="1:14" s="14" customFormat="1" x14ac:dyDescent="0.2">
      <c r="A47" s="96"/>
      <c r="B47" s="24" t="s">
        <v>17</v>
      </c>
      <c r="C47" s="25">
        <v>1.28</v>
      </c>
      <c r="D47" s="97">
        <f>C47-E47</f>
        <v>-0.32000000000000006</v>
      </c>
      <c r="E47" s="25">
        <v>1.6</v>
      </c>
      <c r="F47" s="34"/>
      <c r="G47" s="4"/>
    </row>
    <row r="48" spans="1:14" s="14" customFormat="1" x14ac:dyDescent="0.2">
      <c r="A48" s="96"/>
      <c r="B48" s="24" t="s">
        <v>48</v>
      </c>
      <c r="C48" s="25">
        <v>1.06</v>
      </c>
      <c r="D48" s="97">
        <f>C48-E48</f>
        <v>-0.43999999999999995</v>
      </c>
      <c r="E48" s="25">
        <v>1.5</v>
      </c>
      <c r="F48" s="34"/>
      <c r="G48" s="4"/>
    </row>
    <row r="49" spans="1:7" s="14" customFormat="1" x14ac:dyDescent="0.2">
      <c r="A49" s="96"/>
      <c r="B49" s="24" t="s">
        <v>49</v>
      </c>
      <c r="C49" s="25">
        <v>1.26</v>
      </c>
      <c r="D49" s="97">
        <f>C49-E49</f>
        <v>-0.92000000000000015</v>
      </c>
      <c r="E49" s="25">
        <v>2.1800000000000002</v>
      </c>
      <c r="F49" s="34"/>
      <c r="G49" s="4"/>
    </row>
    <row r="50" spans="1:7" s="14" customFormat="1" x14ac:dyDescent="0.2">
      <c r="A50" s="96"/>
      <c r="B50" s="24" t="s">
        <v>50</v>
      </c>
      <c r="C50" s="25">
        <v>0.84</v>
      </c>
      <c r="D50" s="97">
        <f>C50-E50</f>
        <v>-0.13</v>
      </c>
      <c r="E50" s="25">
        <v>0.97</v>
      </c>
      <c r="F50" s="34"/>
      <c r="G50" s="4"/>
    </row>
    <row r="51" spans="1:7" s="14" customFormat="1" x14ac:dyDescent="0.2">
      <c r="A51" s="96"/>
      <c r="B51" s="97" t="s">
        <v>51</v>
      </c>
      <c r="C51" s="25">
        <v>1.1399999999999999</v>
      </c>
      <c r="D51" s="97">
        <f>C51-E51</f>
        <v>-0.3600000000000001</v>
      </c>
      <c r="E51" s="25">
        <v>1.5</v>
      </c>
      <c r="F51" s="34"/>
      <c r="G51" s="4"/>
    </row>
    <row r="52" spans="1:7" s="14" customFormat="1" x14ac:dyDescent="0.2">
      <c r="A52" s="96" t="s">
        <v>52</v>
      </c>
      <c r="B52" s="24" t="s">
        <v>53</v>
      </c>
      <c r="C52" s="25">
        <v>2.2999999999999998</v>
      </c>
      <c r="D52" s="97">
        <f t="shared" si="4"/>
        <v>2.0000000000000018E-2</v>
      </c>
      <c r="E52" s="25">
        <v>2.2799999999999998</v>
      </c>
      <c r="F52" s="34"/>
      <c r="G52" s="4"/>
    </row>
    <row r="53" spans="1:7" s="14" customFormat="1" x14ac:dyDescent="0.2">
      <c r="A53" s="96" t="s">
        <v>8</v>
      </c>
      <c r="B53" s="24" t="s">
        <v>54</v>
      </c>
      <c r="C53" s="25">
        <v>1.69</v>
      </c>
      <c r="D53" s="97">
        <f t="shared" si="4"/>
        <v>5.0000000000000044E-2</v>
      </c>
      <c r="E53" s="25">
        <v>1.64</v>
      </c>
      <c r="F53" s="34"/>
      <c r="G53" s="4"/>
    </row>
    <row r="54" spans="1:7" s="14" customFormat="1" x14ac:dyDescent="0.2">
      <c r="A54" s="96" t="s">
        <v>55</v>
      </c>
      <c r="B54" s="24" t="s">
        <v>53</v>
      </c>
      <c r="C54" s="25">
        <v>2.14</v>
      </c>
      <c r="D54" s="97">
        <f t="shared" si="4"/>
        <v>0</v>
      </c>
      <c r="E54" s="25">
        <v>2.14</v>
      </c>
      <c r="F54" s="34"/>
      <c r="G54" s="4"/>
    </row>
    <row r="55" spans="1:7" s="14" customFormat="1" x14ac:dyDescent="0.2">
      <c r="A55" s="96"/>
      <c r="B55" s="24" t="s">
        <v>56</v>
      </c>
      <c r="C55" s="25">
        <v>0.77</v>
      </c>
      <c r="D55" s="97">
        <f t="shared" si="4"/>
        <v>-0.13</v>
      </c>
      <c r="E55" s="25">
        <v>0.9</v>
      </c>
      <c r="F55" s="34"/>
      <c r="G55" s="4"/>
    </row>
    <row r="56" spans="1:7" s="14" customFormat="1" x14ac:dyDescent="0.2">
      <c r="A56" s="96"/>
      <c r="B56" s="24" t="s">
        <v>57</v>
      </c>
      <c r="C56" s="25">
        <v>1.1299999999999999</v>
      </c>
      <c r="D56" s="97">
        <f t="shared" si="4"/>
        <v>-7.0000000000000062E-2</v>
      </c>
      <c r="E56" s="25">
        <v>1.2</v>
      </c>
      <c r="F56" s="34"/>
      <c r="G56" s="4"/>
    </row>
    <row r="57" spans="1:7" s="14" customFormat="1" x14ac:dyDescent="0.2">
      <c r="A57" s="96"/>
      <c r="B57" s="24" t="s">
        <v>58</v>
      </c>
      <c r="C57" s="25">
        <v>1.47</v>
      </c>
      <c r="D57" s="97">
        <f t="shared" si="4"/>
        <v>-0.16999999999999993</v>
      </c>
      <c r="E57" s="25">
        <v>1.64</v>
      </c>
      <c r="F57" s="34"/>
      <c r="G57" s="4"/>
    </row>
    <row r="58" spans="1:7" s="14" customFormat="1" x14ac:dyDescent="0.2">
      <c r="A58" s="96"/>
      <c r="B58" s="24" t="s">
        <v>59</v>
      </c>
      <c r="C58" s="25">
        <v>0.84</v>
      </c>
      <c r="D58" s="97">
        <f t="shared" si="4"/>
        <v>-0.30999999999999994</v>
      </c>
      <c r="E58" s="25">
        <v>1.1499999999999999</v>
      </c>
      <c r="F58" s="34"/>
      <c r="G58" s="4"/>
    </row>
    <row r="59" spans="1:7" s="14" customFormat="1" x14ac:dyDescent="0.2">
      <c r="A59" s="96"/>
      <c r="B59" s="24" t="s">
        <v>60</v>
      </c>
      <c r="C59" s="25">
        <v>0.84</v>
      </c>
      <c r="D59" s="97"/>
      <c r="E59" s="25">
        <v>1.41</v>
      </c>
      <c r="F59" s="34"/>
      <c r="G59" s="4"/>
    </row>
    <row r="60" spans="1:7" s="14" customFormat="1" x14ac:dyDescent="0.2">
      <c r="A60" s="96"/>
      <c r="B60" s="98" t="s">
        <v>61</v>
      </c>
      <c r="C60" s="25">
        <v>0.79</v>
      </c>
      <c r="D60" s="97">
        <f t="shared" si="4"/>
        <v>-4.9999999999999933E-2</v>
      </c>
      <c r="E60" s="25">
        <v>0.84</v>
      </c>
      <c r="F60" s="34"/>
      <c r="G60" s="4"/>
    </row>
    <row r="61" spans="1:7" s="14" customFormat="1" x14ac:dyDescent="0.2">
      <c r="A61" s="96"/>
      <c r="B61" s="24" t="s">
        <v>62</v>
      </c>
      <c r="C61" s="25">
        <v>1.65</v>
      </c>
      <c r="D61" s="97">
        <f t="shared" si="4"/>
        <v>-0.77</v>
      </c>
      <c r="E61" s="25">
        <v>2.42</v>
      </c>
      <c r="F61" s="34"/>
      <c r="G61" s="4"/>
    </row>
    <row r="62" spans="1:7" s="14" customFormat="1" x14ac:dyDescent="0.2">
      <c r="A62" s="96"/>
      <c r="B62" s="24" t="s">
        <v>63</v>
      </c>
      <c r="C62" s="25">
        <v>0.51</v>
      </c>
      <c r="D62" s="97">
        <f t="shared" si="4"/>
        <v>-0.17999999999999994</v>
      </c>
      <c r="E62" s="25">
        <v>0.69</v>
      </c>
      <c r="F62" s="34"/>
      <c r="G62" s="4"/>
    </row>
    <row r="63" spans="1:7" s="14" customFormat="1" x14ac:dyDescent="0.2">
      <c r="A63" s="96"/>
      <c r="B63" s="24" t="s">
        <v>64</v>
      </c>
      <c r="C63" s="94">
        <v>0.66</v>
      </c>
      <c r="D63" s="97">
        <f t="shared" si="4"/>
        <v>0</v>
      </c>
      <c r="E63" s="25">
        <v>0.66</v>
      </c>
      <c r="F63" s="34"/>
      <c r="G63" s="4"/>
    </row>
    <row r="64" spans="1:7" s="14" customFormat="1" x14ac:dyDescent="0.2">
      <c r="A64" s="96" t="s">
        <v>55</v>
      </c>
      <c r="B64" s="2" t="s">
        <v>65</v>
      </c>
      <c r="C64" s="25">
        <v>1.29</v>
      </c>
      <c r="D64" s="97"/>
      <c r="E64" s="25">
        <v>1.25</v>
      </c>
      <c r="F64" s="34"/>
      <c r="G64" s="4"/>
    </row>
    <row r="65" spans="1:7" s="14" customFormat="1" x14ac:dyDescent="0.2">
      <c r="A65" s="96"/>
      <c r="B65" s="2" t="s">
        <v>66</v>
      </c>
      <c r="C65" s="25">
        <v>1.64</v>
      </c>
      <c r="D65" s="97"/>
      <c r="E65" s="25">
        <v>2.85</v>
      </c>
      <c r="F65" s="34"/>
      <c r="G65" s="4"/>
    </row>
    <row r="66" spans="1:7" s="14" customFormat="1" x14ac:dyDescent="0.2">
      <c r="A66" s="99" t="s">
        <v>14</v>
      </c>
      <c r="B66" s="100" t="s">
        <v>11</v>
      </c>
      <c r="C66" s="25">
        <v>0.96</v>
      </c>
      <c r="D66" s="97">
        <f t="shared" si="4"/>
        <v>-8.0000000000000071E-2</v>
      </c>
      <c r="E66" s="25">
        <v>1.04</v>
      </c>
      <c r="F66" s="34"/>
      <c r="G66" s="4"/>
    </row>
    <row r="67" spans="1:7" s="14" customFormat="1" x14ac:dyDescent="0.2">
      <c r="A67" s="101" t="s">
        <v>12</v>
      </c>
      <c r="B67" s="24" t="s">
        <v>11</v>
      </c>
      <c r="C67" s="25">
        <v>0.96</v>
      </c>
      <c r="D67" s="97">
        <f t="shared" si="4"/>
        <v>-0.12000000000000011</v>
      </c>
      <c r="E67" s="25">
        <v>1.08</v>
      </c>
      <c r="F67" s="34"/>
      <c r="G67" s="4"/>
    </row>
    <row r="68" spans="1:7" s="14" customFormat="1" x14ac:dyDescent="0.2">
      <c r="A68" s="101" t="s">
        <v>67</v>
      </c>
      <c r="B68" s="24" t="s">
        <v>11</v>
      </c>
      <c r="C68" s="25">
        <v>0.96</v>
      </c>
      <c r="D68" s="97">
        <f t="shared" si="4"/>
        <v>-0.12000000000000011</v>
      </c>
      <c r="E68" s="25">
        <v>1.08</v>
      </c>
      <c r="F68" s="34"/>
      <c r="G68" s="4"/>
    </row>
    <row r="69" spans="1:7" s="14" customFormat="1" x14ac:dyDescent="0.2">
      <c r="A69" s="101" t="s">
        <v>68</v>
      </c>
      <c r="B69" s="24" t="s">
        <v>11</v>
      </c>
      <c r="C69" s="25">
        <v>0.96</v>
      </c>
      <c r="D69" s="97">
        <f t="shared" si="4"/>
        <v>-0.18999999999999995</v>
      </c>
      <c r="E69" s="25">
        <v>1.1499999999999999</v>
      </c>
      <c r="F69" s="34"/>
      <c r="G69" s="4"/>
    </row>
    <row r="70" spans="1:7" s="14" customFormat="1" x14ac:dyDescent="0.2">
      <c r="A70" s="101" t="s">
        <v>69</v>
      </c>
      <c r="B70" s="24" t="s">
        <v>11</v>
      </c>
      <c r="C70" s="25">
        <v>0.96</v>
      </c>
      <c r="D70" s="97">
        <f t="shared" si="4"/>
        <v>-0.12000000000000011</v>
      </c>
      <c r="E70" s="25">
        <v>1.08</v>
      </c>
      <c r="F70" s="34"/>
      <c r="G70" s="4"/>
    </row>
    <row r="71" spans="1:7" s="14" customFormat="1" x14ac:dyDescent="0.2">
      <c r="A71" s="101" t="s">
        <v>55</v>
      </c>
      <c r="B71" s="24" t="s">
        <v>11</v>
      </c>
      <c r="C71" s="25">
        <v>0.96</v>
      </c>
      <c r="D71" s="97">
        <f t="shared" si="4"/>
        <v>-0.32000000000000006</v>
      </c>
      <c r="E71" s="25">
        <v>1.28</v>
      </c>
      <c r="F71" s="34"/>
      <c r="G71" s="4"/>
    </row>
    <row r="72" spans="1:7" s="14" customFormat="1" x14ac:dyDescent="0.2">
      <c r="A72" s="102" t="s">
        <v>70</v>
      </c>
      <c r="B72" s="103" t="s">
        <v>11</v>
      </c>
      <c r="C72" s="25">
        <v>0.87</v>
      </c>
      <c r="D72" s="97">
        <f t="shared" si="4"/>
        <v>-0.30999999999999994</v>
      </c>
      <c r="E72" s="25">
        <v>1.18</v>
      </c>
      <c r="F72" s="34"/>
      <c r="G72" s="4"/>
    </row>
    <row r="73" spans="1:7" s="14" customFormat="1" x14ac:dyDescent="0.2">
      <c r="A73" s="96"/>
      <c r="B73" s="24" t="s">
        <v>18</v>
      </c>
      <c r="C73" s="25">
        <v>0.92</v>
      </c>
      <c r="D73" s="97">
        <f t="shared" si="4"/>
        <v>-0.27999999999999992</v>
      </c>
      <c r="E73" s="25">
        <v>1.2</v>
      </c>
      <c r="F73" s="34"/>
      <c r="G73" s="4"/>
    </row>
    <row r="74" spans="1:7" s="14" customFormat="1" x14ac:dyDescent="0.2">
      <c r="A74" s="96"/>
      <c r="B74" s="24" t="s">
        <v>71</v>
      </c>
      <c r="C74" s="25">
        <v>0.63</v>
      </c>
      <c r="D74" s="97">
        <f t="shared" si="4"/>
        <v>6.0000000000000053E-2</v>
      </c>
      <c r="E74" s="25">
        <v>0.56999999999999995</v>
      </c>
      <c r="F74" s="34"/>
      <c r="G74" s="4"/>
    </row>
    <row r="75" spans="1:7" s="14" customFormat="1" x14ac:dyDescent="0.2">
      <c r="A75" s="96"/>
      <c r="B75" s="24" t="s">
        <v>72</v>
      </c>
      <c r="C75" s="25">
        <v>0.84</v>
      </c>
      <c r="D75" s="97">
        <f t="shared" si="4"/>
        <v>0</v>
      </c>
      <c r="E75" s="25">
        <v>0.84</v>
      </c>
      <c r="F75" s="34"/>
      <c r="G75" s="4"/>
    </row>
    <row r="76" spans="1:7" s="14" customFormat="1" x14ac:dyDescent="0.2">
      <c r="A76" s="96"/>
      <c r="B76" s="24" t="s">
        <v>73</v>
      </c>
      <c r="C76" s="25">
        <v>0.9</v>
      </c>
      <c r="D76" s="97">
        <f t="shared" si="4"/>
        <v>-0.51999999999999991</v>
      </c>
      <c r="E76" s="25">
        <v>1.42</v>
      </c>
      <c r="F76" s="34"/>
      <c r="G76" s="4"/>
    </row>
    <row r="77" spans="1:7" s="14" customFormat="1" x14ac:dyDescent="0.2">
      <c r="A77" s="96"/>
      <c r="B77" s="24" t="s">
        <v>74</v>
      </c>
      <c r="C77" s="25">
        <v>0.53</v>
      </c>
      <c r="D77" s="97">
        <f t="shared" si="4"/>
        <v>-0.17999999999999994</v>
      </c>
      <c r="E77" s="25">
        <v>0.71</v>
      </c>
      <c r="F77" s="34"/>
      <c r="G77" s="4"/>
    </row>
    <row r="78" spans="1:7" s="14" customFormat="1" x14ac:dyDescent="0.2">
      <c r="A78" s="96"/>
      <c r="B78" s="24" t="s">
        <v>75</v>
      </c>
      <c r="C78" s="25">
        <v>0.85</v>
      </c>
      <c r="D78" s="97"/>
      <c r="E78" s="25">
        <v>1.18</v>
      </c>
      <c r="F78" s="34"/>
      <c r="G78" s="4"/>
    </row>
    <row r="79" spans="1:7" s="14" customFormat="1" x14ac:dyDescent="0.2">
      <c r="A79" s="96"/>
      <c r="B79" s="24" t="s">
        <v>76</v>
      </c>
      <c r="C79" s="25">
        <v>0.59</v>
      </c>
      <c r="D79" s="97">
        <f t="shared" si="4"/>
        <v>-0.15000000000000002</v>
      </c>
      <c r="E79" s="25">
        <v>0.74</v>
      </c>
      <c r="F79" s="34"/>
      <c r="G79" s="4"/>
    </row>
    <row r="80" spans="1:7" s="14" customFormat="1" x14ac:dyDescent="0.2">
      <c r="A80" s="96"/>
      <c r="B80" s="2" t="s">
        <v>77</v>
      </c>
      <c r="C80" s="25">
        <v>0.85</v>
      </c>
      <c r="D80" s="97">
        <f t="shared" si="4"/>
        <v>-0.13</v>
      </c>
      <c r="E80" s="25">
        <v>0.98</v>
      </c>
      <c r="F80" s="34"/>
      <c r="G80" s="4"/>
    </row>
    <row r="81" spans="1:7" s="14" customFormat="1" x14ac:dyDescent="0.2">
      <c r="A81" s="96"/>
      <c r="B81" s="24" t="s">
        <v>78</v>
      </c>
      <c r="C81" s="25">
        <v>0.77</v>
      </c>
      <c r="D81" s="97">
        <f t="shared" si="4"/>
        <v>-0.25</v>
      </c>
      <c r="E81" s="25">
        <v>1.02</v>
      </c>
      <c r="F81" s="34"/>
      <c r="G81" s="4"/>
    </row>
    <row r="82" spans="1:7" s="14" customFormat="1" x14ac:dyDescent="0.2">
      <c r="A82" s="96"/>
      <c r="B82" s="24" t="s">
        <v>79</v>
      </c>
      <c r="C82" s="25">
        <v>1.4</v>
      </c>
      <c r="D82" s="97">
        <f t="shared" si="4"/>
        <v>-0.30000000000000004</v>
      </c>
      <c r="E82" s="25">
        <v>1.7</v>
      </c>
      <c r="F82" s="34"/>
      <c r="G82" s="4"/>
    </row>
    <row r="83" spans="1:7" s="14" customFormat="1" x14ac:dyDescent="0.2">
      <c r="A83" s="96" t="s">
        <v>8</v>
      </c>
      <c r="B83" s="24" t="s">
        <v>80</v>
      </c>
      <c r="C83" s="25">
        <v>0.94</v>
      </c>
      <c r="D83" s="97">
        <f t="shared" si="4"/>
        <v>-0.16000000000000014</v>
      </c>
      <c r="E83" s="25">
        <v>1.1000000000000001</v>
      </c>
      <c r="F83" s="34"/>
      <c r="G83" s="4"/>
    </row>
    <row r="84" spans="1:7" s="14" customFormat="1" x14ac:dyDescent="0.2">
      <c r="A84" s="96"/>
      <c r="B84" s="24" t="s">
        <v>81</v>
      </c>
      <c r="C84" s="25">
        <v>1.41</v>
      </c>
      <c r="D84" s="97">
        <f t="shared" si="4"/>
        <v>-0.19000000000000017</v>
      </c>
      <c r="E84" s="25">
        <v>1.6</v>
      </c>
      <c r="F84" s="34"/>
      <c r="G84" s="4"/>
    </row>
    <row r="85" spans="1:7" s="14" customFormat="1" x14ac:dyDescent="0.2">
      <c r="A85" s="3"/>
      <c r="B85" s="2"/>
      <c r="C85" s="25"/>
      <c r="D85" s="97"/>
      <c r="E85" s="25"/>
      <c r="F85" s="34"/>
      <c r="G85" s="4"/>
    </row>
    <row r="86" spans="1:7" s="14" customFormat="1" x14ac:dyDescent="0.2">
      <c r="A86" s="104"/>
      <c r="B86" s="105" t="s">
        <v>82</v>
      </c>
      <c r="C86" s="39">
        <v>0.99</v>
      </c>
      <c r="D86" s="97">
        <f t="shared" si="4"/>
        <v>-1.0000000000000009E-2</v>
      </c>
      <c r="E86" s="25">
        <v>1</v>
      </c>
      <c r="F86" s="34"/>
      <c r="G86" s="4"/>
    </row>
    <row r="87" spans="1:7" s="14" customFormat="1" x14ac:dyDescent="0.2">
      <c r="A87" s="104"/>
      <c r="B87" s="105" t="s">
        <v>83</v>
      </c>
      <c r="C87" s="39">
        <v>0.98</v>
      </c>
      <c r="D87" s="97"/>
      <c r="E87" s="25">
        <v>1.05</v>
      </c>
      <c r="F87" s="34"/>
      <c r="G87" s="4"/>
    </row>
    <row r="88" spans="1:7" s="14" customFormat="1" x14ac:dyDescent="0.2">
      <c r="A88" s="106"/>
      <c r="B88" s="107" t="s">
        <v>84</v>
      </c>
      <c r="C88" s="39">
        <v>1.0900000000000001</v>
      </c>
      <c r="D88" s="97">
        <f t="shared" si="4"/>
        <v>-0.18999999999999995</v>
      </c>
      <c r="E88" s="25">
        <v>1.28</v>
      </c>
      <c r="F88" s="34"/>
      <c r="G88" s="4"/>
    </row>
    <row r="89" spans="1:7" s="14" customFormat="1" x14ac:dyDescent="0.2">
      <c r="A89" s="106"/>
      <c r="B89" s="107" t="s">
        <v>85</v>
      </c>
      <c r="C89" s="39">
        <v>2.1</v>
      </c>
      <c r="D89" s="97">
        <f t="shared" si="4"/>
        <v>0</v>
      </c>
      <c r="E89" s="25">
        <v>2.1</v>
      </c>
      <c r="F89" s="34"/>
      <c r="G89" s="4"/>
    </row>
    <row r="90" spans="1:7" s="14" customFormat="1" x14ac:dyDescent="0.2">
      <c r="A90" s="104"/>
      <c r="B90" s="105" t="s">
        <v>86</v>
      </c>
      <c r="C90" s="39">
        <v>0.67</v>
      </c>
      <c r="D90" s="97">
        <f t="shared" si="4"/>
        <v>-3.9999999999999925E-2</v>
      </c>
      <c r="E90" s="25">
        <v>0.71</v>
      </c>
      <c r="F90" s="34"/>
      <c r="G90" s="4"/>
    </row>
    <row r="91" spans="1:7" s="14" customFormat="1" x14ac:dyDescent="0.2">
      <c r="A91" s="104"/>
      <c r="B91" s="105" t="s">
        <v>87</v>
      </c>
      <c r="C91" s="39">
        <v>0.35</v>
      </c>
      <c r="D91" s="97">
        <f t="shared" si="4"/>
        <v>-5.0000000000000044E-2</v>
      </c>
      <c r="E91" s="25">
        <v>0.4</v>
      </c>
      <c r="F91" s="34"/>
      <c r="G91" s="4"/>
    </row>
    <row r="92" spans="1:7" s="14" customFormat="1" x14ac:dyDescent="0.2">
      <c r="A92" s="104"/>
      <c r="B92" s="105" t="s">
        <v>88</v>
      </c>
      <c r="C92" s="39">
        <v>0.82</v>
      </c>
      <c r="D92" s="97">
        <f t="shared" si="4"/>
        <v>-8.0000000000000071E-2</v>
      </c>
      <c r="E92" s="25">
        <v>0.9</v>
      </c>
      <c r="F92" s="34"/>
      <c r="G92" s="4"/>
    </row>
    <row r="93" spans="1:7" s="14" customFormat="1" x14ac:dyDescent="0.2">
      <c r="A93" s="104"/>
      <c r="B93" s="105" t="s">
        <v>19</v>
      </c>
      <c r="C93" s="39">
        <v>0.26</v>
      </c>
      <c r="D93" s="97">
        <f t="shared" si="4"/>
        <v>-2.0000000000000018E-2</v>
      </c>
      <c r="E93" s="25">
        <v>0.28000000000000003</v>
      </c>
      <c r="F93" s="34"/>
      <c r="G93" s="4"/>
    </row>
    <row r="94" spans="1:7" s="14" customFormat="1" x14ac:dyDescent="0.2">
      <c r="A94" s="104"/>
      <c r="B94" s="105" t="s">
        <v>89</v>
      </c>
      <c r="C94" s="39">
        <v>2.1</v>
      </c>
      <c r="D94" s="97">
        <f t="shared" si="4"/>
        <v>-2.9999999999999805E-2</v>
      </c>
      <c r="E94" s="25">
        <v>2.13</v>
      </c>
      <c r="F94" s="34"/>
      <c r="G94" s="4"/>
    </row>
    <row r="95" spans="1:7" s="14" customFormat="1" x14ac:dyDescent="0.2">
      <c r="A95" s="104"/>
      <c r="B95" s="105" t="s">
        <v>90</v>
      </c>
      <c r="C95" s="39">
        <v>0.69</v>
      </c>
      <c r="D95" s="97">
        <f t="shared" si="4"/>
        <v>-5.0000000000000044E-2</v>
      </c>
      <c r="E95" s="25">
        <v>0.74</v>
      </c>
      <c r="F95" s="34"/>
      <c r="G95" s="4"/>
    </row>
    <row r="96" spans="1:7" s="14" customFormat="1" x14ac:dyDescent="0.2">
      <c r="A96" s="108"/>
      <c r="B96" s="109" t="s">
        <v>85</v>
      </c>
      <c r="C96" s="37">
        <v>1.8</v>
      </c>
      <c r="D96" s="110">
        <f t="shared" si="4"/>
        <v>2.0000000000000018E-2</v>
      </c>
      <c r="E96" s="28">
        <v>1.78</v>
      </c>
      <c r="F96" s="34"/>
      <c r="G96" s="4"/>
    </row>
    <row r="97" spans="1:7" s="14" customFormat="1" x14ac:dyDescent="0.2">
      <c r="A97" s="111"/>
      <c r="B97" s="112" t="s">
        <v>86</v>
      </c>
      <c r="C97" s="37">
        <v>0.65</v>
      </c>
      <c r="D97" s="110">
        <f t="shared" si="4"/>
        <v>0</v>
      </c>
      <c r="E97" s="28">
        <v>0.65</v>
      </c>
      <c r="F97" s="34"/>
      <c r="G97" s="4"/>
    </row>
    <row r="98" spans="1:7" s="14" customFormat="1" x14ac:dyDescent="0.2">
      <c r="A98" s="111"/>
      <c r="B98" s="112" t="s">
        <v>87</v>
      </c>
      <c r="C98" s="37">
        <v>0.37</v>
      </c>
      <c r="D98" s="110">
        <f t="shared" si="4"/>
        <v>-2.0000000000000018E-2</v>
      </c>
      <c r="E98" s="28">
        <v>0.39</v>
      </c>
      <c r="F98" s="34"/>
      <c r="G98" s="4"/>
    </row>
    <row r="99" spans="1:7" s="14" customFormat="1" x14ac:dyDescent="0.2">
      <c r="A99" s="111"/>
      <c r="B99" s="112" t="s">
        <v>91</v>
      </c>
      <c r="C99" s="37">
        <v>1.97</v>
      </c>
      <c r="D99" s="110">
        <f t="shared" si="4"/>
        <v>0.19999999999999996</v>
      </c>
      <c r="E99" s="28">
        <v>1.77</v>
      </c>
      <c r="F99" s="34"/>
      <c r="G99" s="4"/>
    </row>
    <row r="100" spans="1:7" s="14" customFormat="1" x14ac:dyDescent="0.2">
      <c r="A100" s="111"/>
      <c r="B100" s="112" t="s">
        <v>88</v>
      </c>
      <c r="C100" s="37">
        <v>1.03</v>
      </c>
      <c r="D100" s="110">
        <f t="shared" si="4"/>
        <v>0.13</v>
      </c>
      <c r="E100" s="28">
        <v>0.9</v>
      </c>
      <c r="F100" s="34"/>
      <c r="G100" s="4"/>
    </row>
    <row r="101" spans="1:7" s="14" customFormat="1" x14ac:dyDescent="0.2">
      <c r="A101" s="111"/>
      <c r="B101" s="112" t="s">
        <v>92</v>
      </c>
      <c r="C101" s="37">
        <v>0.65</v>
      </c>
      <c r="D101" s="110">
        <f t="shared" si="4"/>
        <v>-7.999999999999996E-2</v>
      </c>
      <c r="E101" s="28">
        <v>0.73</v>
      </c>
      <c r="F101" s="34"/>
      <c r="G101" s="4"/>
    </row>
    <row r="102" spans="1:7" s="14" customFormat="1" x14ac:dyDescent="0.2">
      <c r="A102" s="111"/>
      <c r="B102" s="112" t="s">
        <v>93</v>
      </c>
      <c r="C102" s="37">
        <v>0.17</v>
      </c>
      <c r="D102" s="110">
        <f t="shared" si="4"/>
        <v>0</v>
      </c>
      <c r="E102" s="28">
        <v>0.17</v>
      </c>
      <c r="F102" s="34"/>
      <c r="G102" s="4"/>
    </row>
    <row r="103" spans="1:7" s="14" customFormat="1" x14ac:dyDescent="0.2">
      <c r="A103" s="111"/>
      <c r="B103" s="112" t="s">
        <v>94</v>
      </c>
      <c r="C103" s="37">
        <v>0.34</v>
      </c>
      <c r="D103" s="110">
        <f t="shared" si="4"/>
        <v>0</v>
      </c>
      <c r="E103" s="28">
        <v>0.34</v>
      </c>
      <c r="F103" s="34"/>
      <c r="G103" s="4"/>
    </row>
    <row r="104" spans="1:7" s="14" customFormat="1" x14ac:dyDescent="0.2">
      <c r="A104" s="111"/>
      <c r="B104" s="112" t="s">
        <v>95</v>
      </c>
      <c r="C104" s="37">
        <v>0.95</v>
      </c>
      <c r="D104" s="110">
        <f t="shared" si="4"/>
        <v>-2.0000000000000018E-2</v>
      </c>
      <c r="E104" s="28">
        <v>0.97</v>
      </c>
      <c r="F104" s="34"/>
      <c r="G104" s="4"/>
    </row>
    <row r="105" spans="1:7" s="14" customFormat="1" x14ac:dyDescent="0.2">
      <c r="A105" s="111"/>
      <c r="B105" s="112" t="s">
        <v>96</v>
      </c>
      <c r="C105" s="37">
        <v>0.8</v>
      </c>
      <c r="D105" s="110">
        <f t="shared" si="4"/>
        <v>-7.999999999999996E-2</v>
      </c>
      <c r="E105" s="28">
        <v>0.88</v>
      </c>
      <c r="F105" s="34"/>
      <c r="G105" s="4"/>
    </row>
    <row r="106" spans="1:7" s="14" customFormat="1" x14ac:dyDescent="0.2">
      <c r="A106" s="111"/>
      <c r="B106" s="112" t="s">
        <v>97</v>
      </c>
      <c r="C106" s="37">
        <v>0.44</v>
      </c>
      <c r="D106" s="110">
        <f t="shared" si="4"/>
        <v>-2.0000000000000018E-2</v>
      </c>
      <c r="E106" s="28">
        <v>0.46</v>
      </c>
      <c r="F106" s="34"/>
      <c r="G106" s="4"/>
    </row>
    <row r="107" spans="1:7" s="14" customFormat="1" x14ac:dyDescent="0.2">
      <c r="A107" s="111"/>
      <c r="B107" s="112" t="s">
        <v>19</v>
      </c>
      <c r="C107" s="37">
        <v>0.23</v>
      </c>
      <c r="D107" s="110">
        <f t="shared" ref="D107:D112" si="5">C107-E107</f>
        <v>-1.999999999999999E-2</v>
      </c>
      <c r="E107" s="28">
        <v>0.25</v>
      </c>
      <c r="F107" s="34"/>
      <c r="G107" s="4"/>
    </row>
    <row r="108" spans="1:7" s="14" customFormat="1" x14ac:dyDescent="0.2">
      <c r="A108" s="111"/>
      <c r="B108" s="112" t="s">
        <v>89</v>
      </c>
      <c r="C108" s="37">
        <v>1.8</v>
      </c>
      <c r="D108" s="110">
        <f t="shared" si="5"/>
        <v>2.0000000000000018E-2</v>
      </c>
      <c r="E108" s="28">
        <v>1.78</v>
      </c>
      <c r="F108" s="34"/>
      <c r="G108" s="4"/>
    </row>
    <row r="109" spans="1:7" s="14" customFormat="1" x14ac:dyDescent="0.2">
      <c r="A109" s="111"/>
      <c r="B109" s="112" t="s">
        <v>98</v>
      </c>
      <c r="C109" s="37">
        <v>0.55000000000000004</v>
      </c>
      <c r="D109" s="110">
        <f t="shared" si="5"/>
        <v>4.0000000000000036E-2</v>
      </c>
      <c r="E109" s="28">
        <v>0.51</v>
      </c>
      <c r="F109" s="34"/>
      <c r="G109" s="4"/>
    </row>
    <row r="110" spans="1:7" s="14" customFormat="1" x14ac:dyDescent="0.2">
      <c r="A110" s="111"/>
      <c r="B110" s="112" t="s">
        <v>99</v>
      </c>
      <c r="C110" s="37">
        <v>0.46</v>
      </c>
      <c r="D110" s="110">
        <f t="shared" si="5"/>
        <v>-9.9999999999999534E-3</v>
      </c>
      <c r="E110" s="28">
        <v>0.47</v>
      </c>
      <c r="F110" s="34"/>
      <c r="G110" s="4"/>
    </row>
    <row r="111" spans="1:7" s="14" customFormat="1" x14ac:dyDescent="0.2">
      <c r="A111" s="111"/>
      <c r="B111" s="112" t="s">
        <v>100</v>
      </c>
      <c r="C111" s="37">
        <v>0.74</v>
      </c>
      <c r="D111" s="110">
        <f t="shared" si="5"/>
        <v>-4.0000000000000036E-2</v>
      </c>
      <c r="E111" s="28">
        <v>0.78</v>
      </c>
      <c r="F111" s="34"/>
      <c r="G111" s="4"/>
    </row>
    <row r="112" spans="1:7" s="14" customFormat="1" x14ac:dyDescent="0.2">
      <c r="A112" s="111"/>
      <c r="B112" s="112" t="s">
        <v>90</v>
      </c>
      <c r="C112" s="37">
        <v>0.67</v>
      </c>
      <c r="D112" s="110">
        <f t="shared" si="5"/>
        <v>-0.22999999999999998</v>
      </c>
      <c r="E112" s="28">
        <v>0.9</v>
      </c>
      <c r="F112" s="34"/>
      <c r="G112" s="4"/>
    </row>
    <row r="113" spans="1:11" s="14" customFormat="1" x14ac:dyDescent="0.2">
      <c r="A113" s="113"/>
      <c r="B113" s="113"/>
      <c r="C113" s="114"/>
      <c r="D113" s="113"/>
      <c r="E113" s="114"/>
      <c r="F113" s="34"/>
      <c r="G113" s="4"/>
    </row>
    <row r="114" spans="1:11" s="14" customFormat="1" x14ac:dyDescent="0.2">
      <c r="A114" s="113"/>
      <c r="B114" s="113"/>
      <c r="C114" s="114"/>
      <c r="D114" s="113"/>
      <c r="E114" s="113"/>
      <c r="F114" s="34"/>
      <c r="G114" s="4"/>
    </row>
    <row r="115" spans="1:11" s="2" customFormat="1" x14ac:dyDescent="0.2">
      <c r="A115" s="115"/>
      <c r="B115" s="112" t="s">
        <v>101</v>
      </c>
      <c r="C115" s="115"/>
      <c r="D115" s="115"/>
      <c r="E115" s="115"/>
      <c r="F115" s="34"/>
      <c r="G115" s="116"/>
      <c r="H115" s="14"/>
      <c r="I115" s="14"/>
      <c r="J115" s="14"/>
      <c r="K115" s="14"/>
    </row>
    <row r="116" spans="1:11" s="2" customFormat="1" x14ac:dyDescent="0.2">
      <c r="A116" s="115"/>
      <c r="B116" s="112" t="s">
        <v>102</v>
      </c>
      <c r="C116" s="115">
        <v>7.17</v>
      </c>
      <c r="D116" s="115"/>
      <c r="E116" s="115"/>
      <c r="F116" s="34"/>
      <c r="G116" s="4"/>
      <c r="H116" s="14"/>
      <c r="I116" s="14"/>
      <c r="J116" s="14"/>
      <c r="K116" s="14"/>
    </row>
    <row r="117" spans="1:11" s="2" customFormat="1" x14ac:dyDescent="0.2">
      <c r="A117" s="115"/>
      <c r="B117" s="112" t="s">
        <v>103</v>
      </c>
      <c r="C117" s="115">
        <v>11.75</v>
      </c>
      <c r="D117" s="115"/>
      <c r="E117" s="115"/>
      <c r="F117" s="113"/>
      <c r="G117" s="4"/>
      <c r="H117" s="14"/>
      <c r="I117" s="14"/>
      <c r="J117" s="14"/>
      <c r="K117" s="14"/>
    </row>
    <row r="118" spans="1:11" s="2" customFormat="1" x14ac:dyDescent="0.2">
      <c r="A118" s="115"/>
      <c r="B118" s="112" t="s">
        <v>21</v>
      </c>
      <c r="C118" s="115">
        <v>5.12</v>
      </c>
      <c r="D118" s="115"/>
      <c r="E118" s="115"/>
      <c r="F118" s="14"/>
      <c r="G118" s="4"/>
      <c r="H118" s="14"/>
      <c r="I118" s="14"/>
      <c r="J118" s="14"/>
      <c r="K118" s="14"/>
    </row>
    <row r="119" spans="1:11" s="2" customFormat="1" x14ac:dyDescent="0.2">
      <c r="A119" s="115"/>
      <c r="B119" s="112" t="s">
        <v>23</v>
      </c>
      <c r="C119" s="115">
        <v>5.94</v>
      </c>
      <c r="D119" s="115"/>
      <c r="E119" s="115"/>
      <c r="F119" s="14"/>
      <c r="G119" s="4"/>
      <c r="H119" s="14"/>
      <c r="I119" s="14"/>
      <c r="J119" s="14"/>
      <c r="K119" s="14"/>
    </row>
    <row r="120" spans="1:11" s="2" customFormat="1" x14ac:dyDescent="0.2">
      <c r="A120" s="115"/>
      <c r="B120" s="112" t="s">
        <v>104</v>
      </c>
      <c r="C120" s="115">
        <v>6.96</v>
      </c>
      <c r="D120" s="115"/>
      <c r="E120" s="115"/>
    </row>
    <row r="121" spans="1:11" s="14" customFormat="1" x14ac:dyDescent="0.2">
      <c r="A121" s="115"/>
      <c r="B121" s="112" t="s">
        <v>105</v>
      </c>
      <c r="C121" s="115">
        <v>7</v>
      </c>
      <c r="D121" s="115"/>
      <c r="E121" s="115"/>
      <c r="F121" s="2"/>
      <c r="G121" s="2"/>
      <c r="H121" s="2"/>
      <c r="I121" s="2"/>
      <c r="J121" s="2"/>
      <c r="K121" s="2"/>
    </row>
    <row r="122" spans="1:11" s="14" customFormat="1" x14ac:dyDescent="0.2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</row>
    <row r="123" spans="1:11" s="14" customFormat="1" x14ac:dyDescent="0.2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</row>
    <row r="124" spans="1:11" s="14" customFormat="1" x14ac:dyDescent="0.2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</row>
    <row r="125" spans="1:11" s="14" customFormat="1" x14ac:dyDescent="0.2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</row>
    <row r="126" spans="1:11" s="14" customFormat="1" x14ac:dyDescent="0.2">
      <c r="A126" s="2"/>
      <c r="B126" s="2"/>
      <c r="C126" s="2"/>
      <c r="D126" s="2"/>
      <c r="E126" s="2"/>
      <c r="F126" s="34"/>
      <c r="G126" s="34"/>
      <c r="H126" s="34"/>
      <c r="I126" s="34"/>
      <c r="J126" s="34"/>
      <c r="K126" s="34"/>
    </row>
  </sheetData>
  <mergeCells count="2">
    <mergeCell ref="A39:C39"/>
    <mergeCell ref="A40:C40"/>
  </mergeCells>
  <conditionalFormatting sqref="D40:D114">
    <cfRule type="cellIs" dxfId="19" priority="1" operator="lessThan">
      <formula>-0.05</formula>
    </cfRule>
    <cfRule type="cellIs" dxfId="18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D72403-5E51-4884-8789-6D471B5E316C}">
  <sheetPr>
    <pageSetUpPr fitToPage="1"/>
  </sheetPr>
  <dimension ref="A1:P138"/>
  <sheetViews>
    <sheetView zoomScaleNormal="100" zoomScaleSheetLayoutView="100" workbookViewId="0">
      <selection activeCell="N34" sqref="N34"/>
    </sheetView>
  </sheetViews>
  <sheetFormatPr baseColWidth="10" defaultColWidth="11.5" defaultRowHeight="14" x14ac:dyDescent="0.2"/>
  <cols>
    <col min="1" max="1" width="10.5" style="2" customWidth="1"/>
    <col min="2" max="2" width="31.5" style="2" customWidth="1"/>
    <col min="3" max="3" width="7" style="2" customWidth="1"/>
    <col min="4" max="4" width="9.5" style="2" bestFit="1" customWidth="1"/>
    <col min="5" max="5" width="9.83203125" style="2" bestFit="1" customWidth="1"/>
    <col min="6" max="6" width="9.5" style="2" bestFit="1" customWidth="1"/>
    <col min="7" max="7" width="9.83203125" style="2" bestFit="1" customWidth="1"/>
    <col min="8" max="8" width="9.5" style="2" customWidth="1"/>
    <col min="9" max="9" width="10.5" style="2" customWidth="1"/>
    <col min="10" max="10" width="9.5" style="2" customWidth="1"/>
    <col min="11" max="11" width="10.5" style="2" customWidth="1"/>
    <col min="12" max="16384" width="11.5" style="5"/>
  </cols>
  <sheetData>
    <row r="1" spans="1:16" x14ac:dyDescent="0.2">
      <c r="A1" s="1" t="s">
        <v>167</v>
      </c>
      <c r="B1" s="2" t="s">
        <v>133</v>
      </c>
      <c r="D1" s="3" t="s">
        <v>134</v>
      </c>
      <c r="F1" s="3" t="s">
        <v>135</v>
      </c>
      <c r="H1" s="3" t="s">
        <v>136</v>
      </c>
      <c r="J1" s="4" t="s">
        <v>4</v>
      </c>
      <c r="L1" s="2"/>
      <c r="M1" s="2"/>
    </row>
    <row r="2" spans="1:16" x14ac:dyDescent="0.2">
      <c r="A2" s="6"/>
      <c r="C2" s="7" t="s">
        <v>5</v>
      </c>
      <c r="D2" s="8" t="str">
        <f>CONCATENATE(A1,"s")</f>
        <v>23-V3s</v>
      </c>
      <c r="E2" s="9"/>
      <c r="F2" s="8" t="str">
        <f>CONCATENATE(A1,"d")</f>
        <v>23-V3d</v>
      </c>
      <c r="G2" s="9"/>
      <c r="H2" s="8" t="str">
        <f>CONCATENATE(A1,"p")</f>
        <v>23-V3p</v>
      </c>
      <c r="I2" s="5"/>
      <c r="J2" s="10" t="str">
        <f>CONCATENATE(A1,"e")</f>
        <v>23-V3e</v>
      </c>
      <c r="K2" s="5"/>
      <c r="L2" s="2"/>
      <c r="M2" s="2"/>
      <c r="N2" s="2"/>
      <c r="P2" s="185"/>
    </row>
    <row r="3" spans="1:16" x14ac:dyDescent="0.2">
      <c r="B3" s="2" t="s">
        <v>6</v>
      </c>
      <c r="D3" s="11"/>
      <c r="E3" s="12">
        <v>50</v>
      </c>
      <c r="F3" s="5"/>
      <c r="G3" s="12">
        <f>E3+15</f>
        <v>65</v>
      </c>
      <c r="H3" s="5"/>
      <c r="I3" s="13">
        <f>G3+20</f>
        <v>85</v>
      </c>
      <c r="J3" s="14"/>
      <c r="K3" s="13">
        <f>I3+30</f>
        <v>115</v>
      </c>
      <c r="L3" s="2"/>
      <c r="M3" s="2"/>
      <c r="N3" s="2"/>
    </row>
    <row r="4" spans="1:16" ht="15" thickBot="1" x14ac:dyDescent="0.25">
      <c r="B4" s="15" t="s">
        <v>7</v>
      </c>
      <c r="D4" s="11"/>
      <c r="E4" s="16">
        <f>E3+10</f>
        <v>60</v>
      </c>
      <c r="F4" s="17"/>
      <c r="G4" s="16">
        <f>G3+10</f>
        <v>75</v>
      </c>
      <c r="H4" s="17"/>
      <c r="I4" s="16">
        <f>I3+10</f>
        <v>95</v>
      </c>
      <c r="J4" s="17"/>
      <c r="K4" s="16">
        <f>K3+10</f>
        <v>125</v>
      </c>
      <c r="L4" s="2"/>
      <c r="M4" s="2"/>
      <c r="N4" s="2"/>
    </row>
    <row r="5" spans="1:16" x14ac:dyDescent="0.2">
      <c r="A5" s="18" t="s">
        <v>70</v>
      </c>
      <c r="B5" s="19" t="s">
        <v>63</v>
      </c>
      <c r="C5" s="119">
        <v>0.6</v>
      </c>
      <c r="D5" s="21">
        <v>3</v>
      </c>
      <c r="E5" s="20">
        <f>C5*D5</f>
        <v>1.7999999999999998</v>
      </c>
      <c r="F5" s="21">
        <v>3</v>
      </c>
      <c r="G5" s="20">
        <f t="shared" ref="G5:G8" si="0">C5*F5</f>
        <v>1.7999999999999998</v>
      </c>
      <c r="H5" s="21">
        <v>3</v>
      </c>
      <c r="I5" s="20">
        <f t="shared" ref="I5:I8" si="1">C5*H5</f>
        <v>1.7999999999999998</v>
      </c>
      <c r="J5" s="21">
        <v>3</v>
      </c>
      <c r="K5" s="22">
        <f>C5*J5</f>
        <v>1.7999999999999998</v>
      </c>
      <c r="L5" s="2"/>
      <c r="M5" s="2"/>
      <c r="N5" s="2"/>
    </row>
    <row r="6" spans="1:16" x14ac:dyDescent="0.2">
      <c r="A6" s="23" t="s">
        <v>55</v>
      </c>
      <c r="B6" s="34" t="s">
        <v>77</v>
      </c>
      <c r="C6" s="28">
        <v>0.88</v>
      </c>
      <c r="D6" s="31">
        <v>2</v>
      </c>
      <c r="E6" s="25">
        <f>C6*D6</f>
        <v>1.76</v>
      </c>
      <c r="F6" s="26">
        <v>3</v>
      </c>
      <c r="G6" s="25">
        <f>C6*F6</f>
        <v>2.64</v>
      </c>
      <c r="H6" s="26">
        <v>4</v>
      </c>
      <c r="I6" s="25">
        <f>C6*H6</f>
        <v>3.52</v>
      </c>
      <c r="J6" s="26">
        <v>4</v>
      </c>
      <c r="K6" s="27">
        <f>C6*J6</f>
        <v>3.52</v>
      </c>
      <c r="L6" s="2"/>
      <c r="M6" s="2"/>
      <c r="N6" s="2"/>
    </row>
    <row r="7" spans="1:16" x14ac:dyDescent="0.2">
      <c r="A7" s="23" t="s">
        <v>70</v>
      </c>
      <c r="B7" s="30" t="s">
        <v>11</v>
      </c>
      <c r="C7" s="28">
        <v>1.62</v>
      </c>
      <c r="D7" s="31">
        <v>1</v>
      </c>
      <c r="E7" s="25">
        <f t="shared" ref="E7" si="2">C7*D7</f>
        <v>1.62</v>
      </c>
      <c r="F7" s="29">
        <v>3</v>
      </c>
      <c r="G7" s="25">
        <f>C7*F7</f>
        <v>4.8600000000000003</v>
      </c>
      <c r="H7" s="29">
        <v>6</v>
      </c>
      <c r="I7" s="25">
        <f>C7*H7</f>
        <v>9.7200000000000006</v>
      </c>
      <c r="J7" s="26">
        <v>12</v>
      </c>
      <c r="K7" s="27">
        <f>C7*J7</f>
        <v>19.440000000000001</v>
      </c>
      <c r="L7" s="2"/>
      <c r="M7" s="2"/>
      <c r="N7" s="2"/>
    </row>
    <row r="8" spans="1:16" x14ac:dyDescent="0.2">
      <c r="A8" s="23" t="s">
        <v>68</v>
      </c>
      <c r="B8" s="30" t="s">
        <v>58</v>
      </c>
      <c r="C8" s="28">
        <v>1.46</v>
      </c>
      <c r="D8" s="31">
        <v>1</v>
      </c>
      <c r="E8" s="25">
        <f>C8*D8</f>
        <v>1.46</v>
      </c>
      <c r="F8" s="31">
        <v>2</v>
      </c>
      <c r="G8" s="25">
        <f t="shared" si="0"/>
        <v>2.92</v>
      </c>
      <c r="H8" s="26">
        <v>2</v>
      </c>
      <c r="I8" s="25">
        <f t="shared" si="1"/>
        <v>2.92</v>
      </c>
      <c r="J8" s="26">
        <v>2</v>
      </c>
      <c r="K8" s="27">
        <f t="shared" ref="K8" si="3">C8*J8</f>
        <v>2.92</v>
      </c>
      <c r="L8" s="2"/>
      <c r="M8" s="2"/>
      <c r="N8" s="2"/>
    </row>
    <row r="9" spans="1:16" x14ac:dyDescent="0.2">
      <c r="A9" s="161"/>
      <c r="B9" s="112" t="s">
        <v>19</v>
      </c>
      <c r="C9" s="37">
        <v>0.26</v>
      </c>
      <c r="D9" s="186">
        <v>3</v>
      </c>
      <c r="E9" s="39">
        <f>C9*D9</f>
        <v>0.78</v>
      </c>
      <c r="F9" s="186">
        <v>3</v>
      </c>
      <c r="G9" s="39">
        <f>C9*F9</f>
        <v>0.78</v>
      </c>
      <c r="H9" s="186">
        <v>3</v>
      </c>
      <c r="I9" s="39">
        <f>C9*H9</f>
        <v>0.78</v>
      </c>
      <c r="J9" s="40">
        <v>3</v>
      </c>
      <c r="K9" s="41">
        <f>C9*J9</f>
        <v>0.78</v>
      </c>
      <c r="L9" s="2"/>
      <c r="M9" s="2"/>
      <c r="N9" s="2"/>
    </row>
    <row r="10" spans="1:16" x14ac:dyDescent="0.2">
      <c r="A10" s="33"/>
      <c r="B10" s="34"/>
      <c r="C10" s="75"/>
      <c r="D10" s="26"/>
      <c r="E10" s="25">
        <f t="shared" ref="E10:E16" si="4">C10*D10</f>
        <v>0</v>
      </c>
      <c r="F10" s="26"/>
      <c r="G10" s="25">
        <f t="shared" ref="G10:G16" si="5">C10*F10</f>
        <v>0</v>
      </c>
      <c r="H10" s="29"/>
      <c r="I10" s="25">
        <f t="shared" ref="I10:I16" si="6">C10*H10</f>
        <v>0</v>
      </c>
      <c r="J10" s="26"/>
      <c r="K10" s="27">
        <f>C10*J10</f>
        <v>0</v>
      </c>
      <c r="L10" s="2"/>
      <c r="M10" s="2"/>
      <c r="N10" s="2"/>
    </row>
    <row r="11" spans="1:16" x14ac:dyDescent="0.2">
      <c r="A11" s="23"/>
      <c r="B11" s="24"/>
      <c r="C11" s="97"/>
      <c r="D11" s="29"/>
      <c r="E11" s="25">
        <f>C11*D11</f>
        <v>0</v>
      </c>
      <c r="F11" s="29"/>
      <c r="G11" s="25">
        <f>C11*F11</f>
        <v>0</v>
      </c>
      <c r="H11" s="29"/>
      <c r="I11" s="25">
        <f>C11*H11</f>
        <v>0</v>
      </c>
      <c r="J11" s="26"/>
      <c r="K11" s="27">
        <f>C11*J11</f>
        <v>0</v>
      </c>
      <c r="L11" s="2"/>
      <c r="M11" s="2"/>
      <c r="N11" s="2"/>
    </row>
    <row r="12" spans="1:16" s="2" customFormat="1" x14ac:dyDescent="0.2">
      <c r="A12" s="42"/>
      <c r="C12" s="43"/>
      <c r="D12" s="44"/>
      <c r="E12" s="25">
        <f t="shared" ref="E12:E13" si="7">C12*D12</f>
        <v>0</v>
      </c>
      <c r="F12" s="44"/>
      <c r="G12" s="25">
        <f t="shared" ref="G12:G13" si="8">C12*F12</f>
        <v>0</v>
      </c>
      <c r="H12" s="29"/>
      <c r="I12" s="25">
        <f t="shared" ref="I12:I13" si="9">C12*H12</f>
        <v>0</v>
      </c>
      <c r="J12" s="26"/>
      <c r="K12" s="27">
        <f t="shared" ref="K12:K16" si="10">C12*J12</f>
        <v>0</v>
      </c>
    </row>
    <row r="13" spans="1:16" x14ac:dyDescent="0.2">
      <c r="A13" s="121"/>
      <c r="B13" s="5"/>
      <c r="C13" s="5"/>
      <c r="D13" s="46"/>
      <c r="E13" s="25">
        <f t="shared" si="7"/>
        <v>0</v>
      </c>
      <c r="F13" s="46"/>
      <c r="G13" s="25">
        <f t="shared" si="8"/>
        <v>0</v>
      </c>
      <c r="H13" s="26"/>
      <c r="I13" s="25">
        <f t="shared" si="9"/>
        <v>0</v>
      </c>
      <c r="J13" s="26"/>
      <c r="K13" s="27">
        <f t="shared" si="10"/>
        <v>0</v>
      </c>
      <c r="L13" s="2"/>
      <c r="M13" s="2"/>
      <c r="N13" s="2"/>
    </row>
    <row r="14" spans="1:16" s="2" customFormat="1" x14ac:dyDescent="0.2">
      <c r="A14" s="42"/>
      <c r="C14" s="43"/>
      <c r="D14" s="44"/>
      <c r="E14" s="25">
        <f t="shared" si="4"/>
        <v>0</v>
      </c>
      <c r="F14" s="44"/>
      <c r="G14" s="25">
        <f t="shared" si="5"/>
        <v>0</v>
      </c>
      <c r="H14" s="29"/>
      <c r="I14" s="25">
        <f t="shared" si="6"/>
        <v>0</v>
      </c>
      <c r="J14" s="26"/>
      <c r="K14" s="27">
        <f t="shared" si="10"/>
        <v>0</v>
      </c>
    </row>
    <row r="15" spans="1:16" x14ac:dyDescent="0.2">
      <c r="A15" s="122" t="s">
        <v>20</v>
      </c>
      <c r="B15" s="123" t="s">
        <v>137</v>
      </c>
      <c r="C15" s="51">
        <v>5.12</v>
      </c>
      <c r="D15" s="124">
        <v>1</v>
      </c>
      <c r="E15" s="51">
        <f t="shared" si="4"/>
        <v>5.12</v>
      </c>
      <c r="F15" s="124">
        <v>1</v>
      </c>
      <c r="G15" s="51">
        <f t="shared" si="5"/>
        <v>5.12</v>
      </c>
      <c r="H15" s="52"/>
      <c r="I15" s="51">
        <f t="shared" si="6"/>
        <v>0</v>
      </c>
      <c r="J15" s="52"/>
      <c r="K15" s="53">
        <f t="shared" si="10"/>
        <v>0</v>
      </c>
      <c r="L15" s="2"/>
      <c r="M15" s="2"/>
      <c r="N15" s="2"/>
    </row>
    <row r="16" spans="1:16" ht="15" thickBot="1" x14ac:dyDescent="0.25">
      <c r="A16" s="125" t="s">
        <v>22</v>
      </c>
      <c r="B16" s="126" t="s">
        <v>138</v>
      </c>
      <c r="C16" s="127">
        <v>5.94</v>
      </c>
      <c r="D16" s="57"/>
      <c r="E16" s="58">
        <f t="shared" si="4"/>
        <v>0</v>
      </c>
      <c r="F16" s="57"/>
      <c r="G16" s="58">
        <f t="shared" si="5"/>
        <v>0</v>
      </c>
      <c r="H16" s="57">
        <v>1</v>
      </c>
      <c r="I16" s="58">
        <f t="shared" si="6"/>
        <v>5.94</v>
      </c>
      <c r="J16" s="59">
        <v>1</v>
      </c>
      <c r="K16" s="60">
        <f t="shared" si="10"/>
        <v>5.94</v>
      </c>
      <c r="L16" s="2"/>
      <c r="M16" s="2"/>
      <c r="N16" s="2"/>
    </row>
    <row r="17" spans="1:14" x14ac:dyDescent="0.2">
      <c r="A17" s="61"/>
      <c r="B17" s="61" t="s">
        <v>24</v>
      </c>
      <c r="C17" s="62"/>
      <c r="E17" s="63">
        <f>SUM(E5:E16)</f>
        <v>12.54</v>
      </c>
      <c r="F17" s="64"/>
      <c r="G17" s="63">
        <f>SUM(G5:G16)</f>
        <v>18.12</v>
      </c>
      <c r="H17" s="64"/>
      <c r="I17" s="63">
        <f>SUM(I5:I16)</f>
        <v>24.680000000000003</v>
      </c>
      <c r="J17" s="64"/>
      <c r="K17" s="63">
        <f>SUM(K5:K16)</f>
        <v>34.4</v>
      </c>
      <c r="L17" s="64"/>
      <c r="M17" s="2"/>
      <c r="N17" s="2"/>
    </row>
    <row r="18" spans="1:14" x14ac:dyDescent="0.2">
      <c r="B18" s="2" t="s">
        <v>25</v>
      </c>
      <c r="D18" s="11"/>
      <c r="E18" s="43">
        <f>E3</f>
        <v>50</v>
      </c>
      <c r="F18" s="11"/>
      <c r="G18" s="43">
        <f>G3</f>
        <v>65</v>
      </c>
      <c r="H18" s="11"/>
      <c r="I18" s="43">
        <f>I3</f>
        <v>85</v>
      </c>
      <c r="J18" s="11"/>
      <c r="K18" s="43">
        <f>K3</f>
        <v>115</v>
      </c>
      <c r="L18" s="2"/>
      <c r="M18" s="2"/>
      <c r="N18" s="2"/>
    </row>
    <row r="19" spans="1:14" x14ac:dyDescent="0.2">
      <c r="B19" s="2" t="s">
        <v>26</v>
      </c>
      <c r="C19" s="65">
        <v>0.71</v>
      </c>
      <c r="D19" s="11"/>
      <c r="E19" s="43">
        <f>E18*$C19</f>
        <v>35.5</v>
      </c>
      <c r="F19" s="11"/>
      <c r="G19" s="43">
        <f>G18*$C19</f>
        <v>46.15</v>
      </c>
      <c r="H19" s="11"/>
      <c r="I19" s="43">
        <f>I18*$C19</f>
        <v>60.349999999999994</v>
      </c>
      <c r="J19" s="11"/>
      <c r="K19" s="43">
        <f>K18*$C19</f>
        <v>81.649999999999991</v>
      </c>
      <c r="L19" s="2"/>
      <c r="M19" s="2"/>
      <c r="N19" s="2"/>
    </row>
    <row r="20" spans="1:14" x14ac:dyDescent="0.2">
      <c r="B20" s="2" t="s">
        <v>27</v>
      </c>
      <c r="C20" s="66">
        <v>0.5</v>
      </c>
      <c r="D20" s="11"/>
      <c r="E20" s="67">
        <f>E19*$C20</f>
        <v>17.75</v>
      </c>
      <c r="F20" s="11"/>
      <c r="G20" s="67">
        <f>G19*$C20</f>
        <v>23.074999999999999</v>
      </c>
      <c r="H20" s="11"/>
      <c r="I20" s="67">
        <f>I19*$C20</f>
        <v>30.174999999999997</v>
      </c>
      <c r="J20" s="11"/>
      <c r="K20" s="67">
        <f>K19*$C20</f>
        <v>40.824999999999996</v>
      </c>
      <c r="L20" s="2"/>
      <c r="M20" s="2"/>
      <c r="N20" s="2"/>
    </row>
    <row r="21" spans="1:14" x14ac:dyDescent="0.2">
      <c r="B21" s="2" t="s">
        <v>28</v>
      </c>
      <c r="C21" s="66">
        <v>0.5</v>
      </c>
      <c r="D21" s="11"/>
      <c r="E21" s="43">
        <f>E19*$C21</f>
        <v>17.75</v>
      </c>
      <c r="F21" s="11"/>
      <c r="G21" s="43">
        <f>G19*$C21</f>
        <v>23.074999999999999</v>
      </c>
      <c r="H21" s="11"/>
      <c r="I21" s="43">
        <f>I19*$C21</f>
        <v>30.174999999999997</v>
      </c>
      <c r="J21" s="11"/>
      <c r="K21" s="43">
        <f>K19*$C21</f>
        <v>40.824999999999996</v>
      </c>
      <c r="L21" s="2"/>
      <c r="M21" s="2"/>
      <c r="N21" s="2"/>
    </row>
    <row r="22" spans="1:14" x14ac:dyDescent="0.2">
      <c r="B22" s="68" t="s">
        <v>29</v>
      </c>
      <c r="C22" s="69"/>
      <c r="D22" s="11"/>
      <c r="E22" s="43">
        <f>E19-E17</f>
        <v>22.96</v>
      </c>
      <c r="F22" s="11"/>
      <c r="G22" s="43">
        <f>G19-G17</f>
        <v>28.029999999999998</v>
      </c>
      <c r="H22" s="11"/>
      <c r="I22" s="43">
        <f>I19-I17</f>
        <v>35.669999999999987</v>
      </c>
      <c r="J22" s="11"/>
      <c r="K22" s="43">
        <f>K19-K17</f>
        <v>47.249999999999993</v>
      </c>
      <c r="L22" s="2"/>
      <c r="M22" s="2"/>
      <c r="N22" s="2"/>
    </row>
    <row r="23" spans="1:14" x14ac:dyDescent="0.2">
      <c r="B23" s="68" t="s">
        <v>30</v>
      </c>
      <c r="C23" s="70">
        <v>-0.1</v>
      </c>
      <c r="D23" s="11"/>
      <c r="E23" s="43">
        <f>E18*C23</f>
        <v>-5</v>
      </c>
      <c r="F23" s="11"/>
      <c r="G23" s="43">
        <f>G18*C23</f>
        <v>-6.5</v>
      </c>
      <c r="H23" s="11"/>
      <c r="I23" s="43">
        <f>I18*C23</f>
        <v>-8.5</v>
      </c>
      <c r="J23" s="11"/>
      <c r="K23" s="43">
        <f>K18*C23</f>
        <v>-11.5</v>
      </c>
      <c r="L23" s="2"/>
      <c r="M23" s="2"/>
      <c r="N23" s="2"/>
    </row>
    <row r="24" spans="1:14" x14ac:dyDescent="0.2"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1"/>
      <c r="K24" s="43">
        <f>E24</f>
        <v>-2.75</v>
      </c>
      <c r="L24" s="2"/>
      <c r="M24" s="2"/>
      <c r="N24" s="2"/>
    </row>
    <row r="25" spans="1:14" x14ac:dyDescent="0.2"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1"/>
      <c r="K25" s="43">
        <f>E25</f>
        <v>-4.99</v>
      </c>
      <c r="L25" s="2"/>
      <c r="M25" s="2"/>
      <c r="N25" s="2"/>
    </row>
    <row r="26" spans="1:14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74"/>
      <c r="K26" s="75">
        <f>E26</f>
        <v>-3</v>
      </c>
      <c r="L26" s="2"/>
      <c r="M26" s="2"/>
      <c r="N26" s="2"/>
    </row>
    <row r="27" spans="1:14" x14ac:dyDescent="0.2">
      <c r="A27" s="34"/>
      <c r="B27" s="76" t="s">
        <v>34</v>
      </c>
      <c r="C27" s="77"/>
      <c r="D27" s="74"/>
      <c r="E27" s="75">
        <f>SUM(E22:E26)</f>
        <v>7.2200000000000006</v>
      </c>
      <c r="F27" s="34"/>
      <c r="G27" s="75">
        <f>SUM(G22:G26)</f>
        <v>10.789999999999997</v>
      </c>
      <c r="H27" s="34"/>
      <c r="I27" s="75">
        <f>SUM(I22:I26)</f>
        <v>16.429999999999986</v>
      </c>
      <c r="J27" s="34"/>
      <c r="K27" s="75">
        <f>SUM(K22:K26)</f>
        <v>25.009999999999991</v>
      </c>
      <c r="L27" s="2"/>
      <c r="M27" s="2"/>
      <c r="N27" s="2"/>
    </row>
    <row r="28" spans="1:14" x14ac:dyDescent="0.2">
      <c r="A28" s="34"/>
      <c r="B28" s="34" t="s">
        <v>35</v>
      </c>
      <c r="C28" s="34"/>
      <c r="D28" s="78"/>
      <c r="E28" s="79">
        <f>E27/E18</f>
        <v>0.1444</v>
      </c>
      <c r="F28" s="34"/>
      <c r="G28" s="79">
        <f>G27/G18</f>
        <v>0.16599999999999995</v>
      </c>
      <c r="H28" s="34"/>
      <c r="I28" s="79">
        <f>I27/I18</f>
        <v>0.19329411764705864</v>
      </c>
      <c r="J28" s="34"/>
      <c r="K28" s="79">
        <f>K27/K18</f>
        <v>0.21747826086956515</v>
      </c>
      <c r="L28" s="2"/>
      <c r="M28" s="2"/>
      <c r="N28" s="2"/>
    </row>
    <row r="29" spans="1:14" x14ac:dyDescent="0.2">
      <c r="A29" s="34"/>
      <c r="B29" s="34"/>
      <c r="C29" s="34"/>
      <c r="D29" s="78"/>
      <c r="E29" s="78"/>
      <c r="F29" s="78"/>
      <c r="G29" s="78"/>
      <c r="H29" s="78"/>
      <c r="I29" s="78"/>
      <c r="J29" s="78"/>
      <c r="K29" s="78"/>
      <c r="L29" s="2"/>
      <c r="M29" s="2"/>
      <c r="N29" s="2"/>
    </row>
    <row r="30" spans="1:14" x14ac:dyDescent="0.2">
      <c r="A30" s="34"/>
      <c r="B30" s="80" t="s">
        <v>36</v>
      </c>
      <c r="C30" s="81"/>
      <c r="D30" s="82"/>
      <c r="E30" s="83">
        <f>E17/E18</f>
        <v>0.25079999999999997</v>
      </c>
      <c r="F30" s="81"/>
      <c r="G30" s="83">
        <f>G17/G18</f>
        <v>0.27876923076923077</v>
      </c>
      <c r="H30" s="81"/>
      <c r="I30" s="84">
        <f>I17/I18</f>
        <v>0.29035294117647065</v>
      </c>
      <c r="J30" s="81"/>
      <c r="K30" s="84">
        <f>K17/K18</f>
        <v>0.2991304347826087</v>
      </c>
      <c r="L30" s="2"/>
      <c r="M30" s="2"/>
      <c r="N30" s="2"/>
    </row>
    <row r="31" spans="1:14" x14ac:dyDescent="0.2">
      <c r="D31" s="85"/>
      <c r="E31" s="86"/>
      <c r="G31" s="86"/>
      <c r="I31" s="86"/>
      <c r="K31" s="86"/>
      <c r="L31" s="87"/>
      <c r="M31" s="87"/>
      <c r="N31" s="2"/>
    </row>
    <row r="32" spans="1:14" x14ac:dyDescent="0.2"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88" t="s">
        <v>37</v>
      </c>
      <c r="K32" s="89" t="s">
        <v>38</v>
      </c>
      <c r="L32" s="87"/>
      <c r="M32" s="87"/>
      <c r="N32" s="2"/>
    </row>
    <row r="33" spans="1:14" x14ac:dyDescent="0.2">
      <c r="C33" s="90" t="s">
        <v>39</v>
      </c>
      <c r="D33" s="91">
        <v>12</v>
      </c>
      <c r="E33" s="92">
        <f>D33*2.54</f>
        <v>30.48</v>
      </c>
      <c r="F33" s="91">
        <v>13</v>
      </c>
      <c r="G33" s="92">
        <f>F33*2.54</f>
        <v>33.020000000000003</v>
      </c>
      <c r="H33" s="91">
        <v>16</v>
      </c>
      <c r="I33" s="92">
        <f>H33*2.54</f>
        <v>40.64</v>
      </c>
      <c r="J33" s="91">
        <v>18</v>
      </c>
      <c r="K33" s="92">
        <f>J33*2.54</f>
        <v>45.72</v>
      </c>
      <c r="L33" s="87"/>
      <c r="M33" s="87"/>
      <c r="N33" s="2"/>
    </row>
    <row r="34" spans="1:14" x14ac:dyDescent="0.2">
      <c r="C34" s="90" t="s">
        <v>40</v>
      </c>
      <c r="D34" s="91">
        <v>16</v>
      </c>
      <c r="E34" s="92">
        <f>D34*2.54</f>
        <v>40.64</v>
      </c>
      <c r="F34" s="91">
        <v>16</v>
      </c>
      <c r="G34" s="92">
        <f>F34*2.54</f>
        <v>40.64</v>
      </c>
      <c r="H34" s="91">
        <v>19</v>
      </c>
      <c r="I34" s="92">
        <f>H34*2.54</f>
        <v>48.26</v>
      </c>
      <c r="J34" s="91">
        <v>21</v>
      </c>
      <c r="K34" s="92">
        <f>J34*2.54</f>
        <v>53.34</v>
      </c>
    </row>
    <row r="35" spans="1:14" s="14" customFormat="1" x14ac:dyDescent="0.2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N35" s="34"/>
    </row>
    <row r="36" spans="1:14" s="14" customFormat="1" x14ac:dyDescent="0.2">
      <c r="A36" s="5"/>
      <c r="B36" s="5"/>
      <c r="C36" s="2"/>
      <c r="D36" s="2"/>
      <c r="E36" s="2"/>
      <c r="F36" s="2"/>
      <c r="G36" s="2"/>
      <c r="H36" s="2"/>
      <c r="I36" s="2"/>
      <c r="J36" s="2"/>
      <c r="K36" s="2"/>
    </row>
    <row r="37" spans="1:14" s="14" customFormat="1" x14ac:dyDescent="0.2">
      <c r="A37" s="5"/>
      <c r="B37" s="5"/>
      <c r="C37" s="2"/>
      <c r="D37" s="2"/>
      <c r="E37" s="2"/>
      <c r="F37" s="2"/>
      <c r="G37" s="2"/>
      <c r="H37" s="2"/>
      <c r="I37" s="2"/>
      <c r="J37" s="2"/>
      <c r="K37" s="2"/>
    </row>
    <row r="38" spans="1:14" s="14" customFormat="1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2"/>
      <c r="K38" s="93">
        <v>0.2</v>
      </c>
    </row>
    <row r="39" spans="1:14" s="14" customFormat="1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2"/>
      <c r="K39" s="43" t="e">
        <f>K38*#REF!</f>
        <v>#REF!</v>
      </c>
    </row>
    <row r="40" spans="1:14" s="14" customFormat="1" x14ac:dyDescent="0.2">
      <c r="A40" s="210" t="s">
        <v>139</v>
      </c>
      <c r="B40" s="210"/>
      <c r="C40" s="210"/>
      <c r="D40" s="34"/>
      <c r="E40" s="34"/>
      <c r="F40" s="34"/>
      <c r="G40" s="4"/>
      <c r="H40" s="34"/>
      <c r="I40" s="34"/>
      <c r="J40" s="34"/>
      <c r="K40" s="34"/>
    </row>
    <row r="41" spans="1:14" s="14" customFormat="1" x14ac:dyDescent="0.2">
      <c r="A41" s="147"/>
      <c r="B41" s="34"/>
      <c r="C41" s="187" t="s">
        <v>42</v>
      </c>
      <c r="D41" s="34"/>
      <c r="E41" s="187" t="s">
        <v>140</v>
      </c>
      <c r="F41" s="34"/>
      <c r="G41" s="95"/>
      <c r="H41" s="34"/>
      <c r="I41" s="34"/>
      <c r="J41" s="34"/>
      <c r="K41" s="34"/>
    </row>
    <row r="42" spans="1:14" s="14" customFormat="1" x14ac:dyDescent="0.2">
      <c r="A42" s="188"/>
      <c r="B42" s="30" t="s">
        <v>44</v>
      </c>
      <c r="C42" s="28">
        <v>0.8</v>
      </c>
      <c r="D42" s="110">
        <f>C42-E42</f>
        <v>0.15000000000000002</v>
      </c>
      <c r="E42" s="28">
        <v>0.65</v>
      </c>
      <c r="F42" s="34"/>
      <c r="G42" s="4"/>
      <c r="H42" s="34"/>
      <c r="I42" s="34"/>
      <c r="J42" s="34"/>
      <c r="K42" s="34"/>
    </row>
    <row r="43" spans="1:14" s="14" customFormat="1" x14ac:dyDescent="0.2">
      <c r="A43" s="188"/>
      <c r="B43" s="30" t="s">
        <v>45</v>
      </c>
      <c r="C43" s="28"/>
      <c r="D43" s="110">
        <f t="shared" ref="D43:D115" si="11">C43-E43</f>
        <v>0</v>
      </c>
      <c r="E43" s="28"/>
      <c r="F43" s="34"/>
      <c r="G43" s="4"/>
      <c r="H43" s="34"/>
      <c r="I43" s="34"/>
      <c r="J43" s="34"/>
      <c r="K43" s="34"/>
    </row>
    <row r="44" spans="1:14" s="14" customFormat="1" x14ac:dyDescent="0.2">
      <c r="A44" s="188"/>
      <c r="B44" s="30" t="s">
        <v>141</v>
      </c>
      <c r="C44" s="28">
        <v>0.91</v>
      </c>
      <c r="D44" s="110"/>
      <c r="E44" s="28">
        <v>0.77</v>
      </c>
      <c r="F44" s="34"/>
      <c r="G44" s="4"/>
      <c r="H44" s="34"/>
      <c r="I44" s="34"/>
      <c r="J44" s="34"/>
      <c r="K44" s="34"/>
    </row>
    <row r="45" spans="1:14" s="14" customFormat="1" x14ac:dyDescent="0.2">
      <c r="A45" s="188"/>
      <c r="B45" s="30" t="s">
        <v>9</v>
      </c>
      <c r="C45" s="28">
        <v>0.65</v>
      </c>
      <c r="D45" s="110">
        <f t="shared" si="11"/>
        <v>9.9999999999999978E-2</v>
      </c>
      <c r="E45" s="28">
        <v>0.55000000000000004</v>
      </c>
      <c r="F45" s="34"/>
      <c r="G45" s="4"/>
      <c r="H45" s="34"/>
      <c r="I45" s="34"/>
      <c r="J45" s="34"/>
      <c r="K45" s="34"/>
    </row>
    <row r="46" spans="1:14" s="14" customFormat="1" x14ac:dyDescent="0.2">
      <c r="A46" s="188"/>
      <c r="B46" s="30" t="s">
        <v>142</v>
      </c>
      <c r="C46" s="28">
        <v>0.9</v>
      </c>
      <c r="D46" s="110"/>
      <c r="E46" s="28">
        <v>0.76</v>
      </c>
      <c r="F46" s="34"/>
      <c r="G46" s="4"/>
      <c r="H46" s="34"/>
      <c r="I46" s="34"/>
      <c r="J46" s="34"/>
      <c r="K46" s="130"/>
    </row>
    <row r="47" spans="1:14" s="14" customFormat="1" x14ac:dyDescent="0.2">
      <c r="A47" s="188"/>
      <c r="B47" s="30" t="s">
        <v>46</v>
      </c>
      <c r="C47" s="28">
        <v>0.65</v>
      </c>
      <c r="D47" s="110">
        <f t="shared" si="11"/>
        <v>9.9999999999999978E-2</v>
      </c>
      <c r="E47" s="28">
        <v>0.55000000000000004</v>
      </c>
      <c r="F47" s="34"/>
      <c r="G47" s="4"/>
      <c r="H47" s="34"/>
      <c r="I47" s="34"/>
      <c r="J47" s="34"/>
      <c r="K47" s="130"/>
    </row>
    <row r="48" spans="1:14" s="14" customFormat="1" x14ac:dyDescent="0.2">
      <c r="A48" s="188"/>
      <c r="B48" s="30" t="s">
        <v>47</v>
      </c>
      <c r="C48" s="28">
        <v>0.65</v>
      </c>
      <c r="D48" s="110">
        <f t="shared" si="11"/>
        <v>9.9999999999999978E-2</v>
      </c>
      <c r="E48" s="28">
        <v>0.55000000000000004</v>
      </c>
      <c r="F48" s="34"/>
      <c r="G48" s="4"/>
      <c r="H48" s="34"/>
      <c r="I48" s="34"/>
      <c r="J48" s="34"/>
      <c r="K48" s="130"/>
    </row>
    <row r="49" spans="1:11" s="14" customFormat="1" x14ac:dyDescent="0.2">
      <c r="A49" s="188"/>
      <c r="B49" s="30" t="s">
        <v>143</v>
      </c>
      <c r="C49" s="28">
        <v>1.17</v>
      </c>
      <c r="D49" s="110"/>
      <c r="E49" s="28">
        <v>1.1299999999999999</v>
      </c>
      <c r="F49" s="34"/>
      <c r="G49" s="4"/>
      <c r="H49" s="34"/>
      <c r="I49" s="34"/>
      <c r="J49" s="34"/>
      <c r="K49" s="34"/>
    </row>
    <row r="50" spans="1:11" s="14" customFormat="1" x14ac:dyDescent="0.2">
      <c r="A50" s="188"/>
      <c r="B50" s="30" t="s">
        <v>144</v>
      </c>
      <c r="C50" s="189">
        <v>1.45</v>
      </c>
      <c r="D50" s="110"/>
      <c r="E50" s="28">
        <v>1.68</v>
      </c>
      <c r="F50" s="34"/>
      <c r="G50" s="4"/>
      <c r="H50" s="34"/>
      <c r="I50" s="34"/>
      <c r="J50" s="34"/>
      <c r="K50" s="130"/>
    </row>
    <row r="51" spans="1:11" s="14" customFormat="1" x14ac:dyDescent="0.2">
      <c r="A51" s="188"/>
      <c r="B51" s="30" t="s">
        <v>145</v>
      </c>
      <c r="C51" s="28">
        <v>2.5299999999999998</v>
      </c>
      <c r="D51" s="110">
        <f t="shared" si="11"/>
        <v>-0.19000000000000039</v>
      </c>
      <c r="E51" s="28">
        <v>2.72</v>
      </c>
      <c r="F51" s="34"/>
      <c r="G51" s="4"/>
      <c r="H51" s="34"/>
      <c r="I51" s="34"/>
      <c r="J51" s="34"/>
      <c r="K51" s="130"/>
    </row>
    <row r="52" spans="1:11" s="14" customFormat="1" x14ac:dyDescent="0.2">
      <c r="A52" s="188"/>
      <c r="B52" s="30" t="s">
        <v>17</v>
      </c>
      <c r="C52" s="28">
        <v>1.44</v>
      </c>
      <c r="D52" s="110">
        <f>C52-E52</f>
        <v>0.14999999999999991</v>
      </c>
      <c r="E52" s="28">
        <v>1.29</v>
      </c>
      <c r="F52" s="34"/>
      <c r="G52" s="4"/>
      <c r="H52" s="34"/>
      <c r="I52" s="34"/>
      <c r="J52" s="34"/>
      <c r="K52" s="130"/>
    </row>
    <row r="53" spans="1:11" s="14" customFormat="1" x14ac:dyDescent="0.2">
      <c r="A53" s="188"/>
      <c r="B53" s="30" t="s">
        <v>50</v>
      </c>
      <c r="C53" s="28">
        <v>0.95</v>
      </c>
      <c r="D53" s="110">
        <f>C53-E53</f>
        <v>0.16999999999999993</v>
      </c>
      <c r="E53" s="28">
        <v>0.78</v>
      </c>
      <c r="F53" s="34"/>
      <c r="G53" s="4"/>
      <c r="H53" s="34"/>
      <c r="I53" s="34"/>
      <c r="J53" s="34"/>
      <c r="K53" s="130"/>
    </row>
    <row r="54" spans="1:11" s="14" customFormat="1" x14ac:dyDescent="0.2">
      <c r="A54" s="188"/>
      <c r="B54" s="110" t="s">
        <v>51</v>
      </c>
      <c r="C54" s="28">
        <v>1.02</v>
      </c>
      <c r="D54" s="110">
        <f>C54-E54</f>
        <v>0</v>
      </c>
      <c r="E54" s="28">
        <v>1.02</v>
      </c>
      <c r="F54" s="34"/>
      <c r="G54" s="4"/>
      <c r="H54" s="34"/>
      <c r="I54" s="34"/>
      <c r="J54" s="34"/>
      <c r="K54" s="130"/>
    </row>
    <row r="55" spans="1:11" s="14" customFormat="1" x14ac:dyDescent="0.2">
      <c r="A55" s="188" t="s">
        <v>52</v>
      </c>
      <c r="B55" s="30" t="s">
        <v>53</v>
      </c>
      <c r="C55" s="28">
        <v>2.1</v>
      </c>
      <c r="D55" s="110">
        <f t="shared" si="11"/>
        <v>0.12000000000000011</v>
      </c>
      <c r="E55" s="28">
        <v>1.98</v>
      </c>
      <c r="F55" s="34"/>
      <c r="G55" s="4"/>
      <c r="H55" s="34"/>
      <c r="I55" s="34"/>
      <c r="J55" s="34"/>
      <c r="K55" s="130"/>
    </row>
    <row r="56" spans="1:11" s="14" customFormat="1" x14ac:dyDescent="0.2">
      <c r="A56" s="188" t="s">
        <v>8</v>
      </c>
      <c r="B56" s="30" t="s">
        <v>54</v>
      </c>
      <c r="C56" s="28">
        <v>1.65</v>
      </c>
      <c r="D56" s="110">
        <f t="shared" si="11"/>
        <v>0.19999999999999996</v>
      </c>
      <c r="E56" s="28">
        <v>1.45</v>
      </c>
      <c r="F56" s="34"/>
      <c r="G56" s="4"/>
      <c r="H56" s="34"/>
      <c r="I56" s="34"/>
      <c r="J56" s="34"/>
      <c r="K56" s="130"/>
    </row>
    <row r="57" spans="1:11" s="14" customFormat="1" x14ac:dyDescent="0.2">
      <c r="A57" s="188" t="s">
        <v>68</v>
      </c>
      <c r="B57" s="30" t="s">
        <v>53</v>
      </c>
      <c r="C57" s="28">
        <v>5.78</v>
      </c>
      <c r="D57" s="110">
        <f t="shared" si="11"/>
        <v>0.61000000000000032</v>
      </c>
      <c r="E57" s="28">
        <v>5.17</v>
      </c>
      <c r="F57" s="34"/>
      <c r="G57" s="4"/>
      <c r="H57" s="34"/>
      <c r="I57" s="34"/>
      <c r="J57" s="34"/>
      <c r="K57" s="130"/>
    </row>
    <row r="58" spans="1:11" s="14" customFormat="1" x14ac:dyDescent="0.2">
      <c r="A58" s="147" t="s">
        <v>16</v>
      </c>
      <c r="B58" s="14" t="s">
        <v>53</v>
      </c>
      <c r="C58" s="28">
        <v>6.26</v>
      </c>
      <c r="D58" s="110">
        <f t="shared" si="11"/>
        <v>0.46999999999999975</v>
      </c>
      <c r="E58" s="28">
        <v>5.79</v>
      </c>
      <c r="F58" s="34"/>
      <c r="G58" s="4"/>
      <c r="H58" s="34"/>
      <c r="I58" s="34"/>
      <c r="J58" s="34"/>
      <c r="K58" s="130"/>
    </row>
    <row r="59" spans="1:11" s="14" customFormat="1" x14ac:dyDescent="0.2">
      <c r="A59" s="188" t="s">
        <v>55</v>
      </c>
      <c r="B59" s="30" t="s">
        <v>53</v>
      </c>
      <c r="C59" s="28">
        <v>2.15</v>
      </c>
      <c r="D59" s="110">
        <f t="shared" si="11"/>
        <v>0.22999999999999998</v>
      </c>
      <c r="E59" s="28">
        <v>1.92</v>
      </c>
      <c r="F59" s="34"/>
      <c r="G59" s="4"/>
      <c r="H59" s="34"/>
      <c r="I59" s="34"/>
      <c r="J59" s="34"/>
      <c r="K59" s="130"/>
    </row>
    <row r="60" spans="1:11" s="14" customFormat="1" x14ac:dyDescent="0.2">
      <c r="A60" s="188"/>
      <c r="B60" s="30" t="s">
        <v>56</v>
      </c>
      <c r="C60" s="28">
        <v>0.97</v>
      </c>
      <c r="D60" s="110">
        <f t="shared" si="11"/>
        <v>0.18999999999999995</v>
      </c>
      <c r="E60" s="28">
        <v>0.78</v>
      </c>
      <c r="F60" s="34"/>
      <c r="G60" s="4"/>
      <c r="H60" s="34"/>
      <c r="I60" s="34"/>
      <c r="J60" s="34"/>
      <c r="K60" s="130"/>
    </row>
    <row r="61" spans="1:11" s="14" customFormat="1" x14ac:dyDescent="0.2">
      <c r="A61" s="188"/>
      <c r="B61" s="30" t="s">
        <v>57</v>
      </c>
      <c r="C61" s="28">
        <v>0.97</v>
      </c>
      <c r="D61" s="110">
        <f t="shared" si="11"/>
        <v>4.9999999999999933E-2</v>
      </c>
      <c r="E61" s="28">
        <v>0.92</v>
      </c>
      <c r="F61" s="34"/>
      <c r="G61" s="4"/>
      <c r="H61" s="34"/>
      <c r="I61" s="34"/>
      <c r="J61" s="34"/>
      <c r="K61" s="34"/>
    </row>
    <row r="62" spans="1:11" s="14" customFormat="1" x14ac:dyDescent="0.2">
      <c r="A62" s="188"/>
      <c r="B62" s="30" t="s">
        <v>58</v>
      </c>
      <c r="C62" s="28">
        <v>1.46</v>
      </c>
      <c r="D62" s="110">
        <f t="shared" si="11"/>
        <v>8.9999999999999858E-2</v>
      </c>
      <c r="E62" s="28">
        <v>1.37</v>
      </c>
      <c r="F62" s="34"/>
      <c r="G62" s="4"/>
      <c r="H62" s="34"/>
      <c r="I62" s="34"/>
      <c r="J62" s="34"/>
      <c r="K62" s="130"/>
    </row>
    <row r="63" spans="1:11" s="14" customFormat="1" x14ac:dyDescent="0.2">
      <c r="A63" s="188"/>
      <c r="B63" s="30" t="s">
        <v>146</v>
      </c>
      <c r="C63" s="28">
        <v>0.97</v>
      </c>
      <c r="D63" s="110"/>
      <c r="E63" s="28">
        <v>0.83</v>
      </c>
      <c r="F63" s="34"/>
      <c r="G63" s="4"/>
      <c r="H63" s="34"/>
      <c r="I63" s="34"/>
      <c r="J63" s="34"/>
      <c r="K63" s="130"/>
    </row>
    <row r="64" spans="1:11" s="14" customFormat="1" x14ac:dyDescent="0.2">
      <c r="A64" s="188"/>
      <c r="B64" s="30" t="s">
        <v>147</v>
      </c>
      <c r="C64" s="28">
        <v>1.4</v>
      </c>
      <c r="D64" s="110">
        <f t="shared" si="11"/>
        <v>0.42999999999999994</v>
      </c>
      <c r="E64" s="28">
        <v>0.97</v>
      </c>
      <c r="F64" s="34"/>
      <c r="G64" s="4"/>
      <c r="H64" s="34"/>
      <c r="I64" s="34"/>
      <c r="J64" s="34"/>
      <c r="K64" s="34"/>
    </row>
    <row r="65" spans="1:11" s="14" customFormat="1" x14ac:dyDescent="0.2">
      <c r="A65" s="188"/>
      <c r="B65" s="30" t="s">
        <v>59</v>
      </c>
      <c r="C65" s="28">
        <v>1.1599999999999999</v>
      </c>
      <c r="D65" s="110">
        <f t="shared" si="11"/>
        <v>0.26999999999999991</v>
      </c>
      <c r="E65" s="28">
        <v>0.89</v>
      </c>
      <c r="F65" s="34"/>
      <c r="G65" s="4"/>
      <c r="H65" s="34"/>
      <c r="I65" s="34"/>
      <c r="J65" s="34"/>
      <c r="K65" s="130"/>
    </row>
    <row r="66" spans="1:11" s="14" customFormat="1" x14ac:dyDescent="0.2">
      <c r="A66" s="188"/>
      <c r="B66" s="30" t="s">
        <v>60</v>
      </c>
      <c r="C66" s="28">
        <v>1.1599999999999999</v>
      </c>
      <c r="D66" s="110"/>
      <c r="E66" s="28">
        <v>0.89</v>
      </c>
      <c r="F66" s="34"/>
      <c r="G66" s="4"/>
      <c r="H66" s="34"/>
      <c r="I66" s="34"/>
      <c r="J66" s="34"/>
      <c r="K66" s="130"/>
    </row>
    <row r="67" spans="1:11" s="14" customFormat="1" x14ac:dyDescent="0.2">
      <c r="A67" s="188"/>
      <c r="B67" s="190" t="s">
        <v>61</v>
      </c>
      <c r="C67" s="28">
        <v>0.84</v>
      </c>
      <c r="D67" s="110">
        <f t="shared" si="11"/>
        <v>0.12</v>
      </c>
      <c r="E67" s="28">
        <v>0.72</v>
      </c>
      <c r="F67" s="34"/>
      <c r="G67" s="4"/>
      <c r="H67" s="34"/>
      <c r="I67" s="34"/>
      <c r="J67" s="34"/>
      <c r="K67" s="34"/>
    </row>
    <row r="68" spans="1:11" s="14" customFormat="1" x14ac:dyDescent="0.2">
      <c r="A68" s="188"/>
      <c r="B68" s="30" t="s">
        <v>62</v>
      </c>
      <c r="C68" s="28">
        <v>2.5499999999999998</v>
      </c>
      <c r="D68" s="110">
        <f t="shared" si="11"/>
        <v>0.13999999999999968</v>
      </c>
      <c r="E68" s="28">
        <v>2.41</v>
      </c>
      <c r="F68" s="34"/>
      <c r="G68" s="4"/>
      <c r="H68" s="34"/>
      <c r="I68" s="34"/>
      <c r="J68" s="34"/>
      <c r="K68" s="130"/>
    </row>
    <row r="69" spans="1:11" s="14" customFormat="1" x14ac:dyDescent="0.2">
      <c r="A69" s="188"/>
      <c r="B69" s="30" t="s">
        <v>63</v>
      </c>
      <c r="C69" s="28">
        <v>0.6</v>
      </c>
      <c r="D69" s="110">
        <f t="shared" si="11"/>
        <v>9.9999999999999978E-2</v>
      </c>
      <c r="E69" s="28">
        <v>0.5</v>
      </c>
      <c r="F69" s="34"/>
      <c r="G69" s="4"/>
      <c r="H69" s="34"/>
      <c r="I69" s="34"/>
      <c r="J69" s="34"/>
      <c r="K69" s="34"/>
    </row>
    <row r="70" spans="1:11" s="14" customFormat="1" x14ac:dyDescent="0.2">
      <c r="A70" s="188"/>
      <c r="B70" s="30" t="s">
        <v>148</v>
      </c>
      <c r="C70" s="28">
        <v>2.77</v>
      </c>
      <c r="D70" s="110">
        <f t="shared" si="11"/>
        <v>-0.10000000000000009</v>
      </c>
      <c r="E70" s="28">
        <v>2.87</v>
      </c>
      <c r="F70" s="34"/>
      <c r="G70" s="4"/>
      <c r="H70" s="34"/>
      <c r="I70" s="34"/>
      <c r="J70" s="34"/>
      <c r="K70" s="130"/>
    </row>
    <row r="71" spans="1:11" s="14" customFormat="1" x14ac:dyDescent="0.2">
      <c r="A71" s="188"/>
      <c r="B71" s="30" t="s">
        <v>64</v>
      </c>
      <c r="C71" s="28">
        <v>0.71</v>
      </c>
      <c r="D71" s="110">
        <f t="shared" si="11"/>
        <v>0.10999999999999999</v>
      </c>
      <c r="E71" s="28">
        <v>0.6</v>
      </c>
      <c r="F71" s="34"/>
      <c r="G71" s="4"/>
      <c r="H71" s="34"/>
      <c r="I71" s="34"/>
      <c r="J71" s="34"/>
      <c r="K71" s="130"/>
    </row>
    <row r="72" spans="1:11" s="14" customFormat="1" x14ac:dyDescent="0.2">
      <c r="A72" s="188" t="s">
        <v>68</v>
      </c>
      <c r="B72" s="30" t="s">
        <v>149</v>
      </c>
      <c r="C72" s="28">
        <v>2.2400000000000002</v>
      </c>
      <c r="D72" s="110">
        <f t="shared" si="11"/>
        <v>0.42000000000000015</v>
      </c>
      <c r="E72" s="28">
        <v>1.82</v>
      </c>
      <c r="F72" s="34"/>
      <c r="G72" s="4"/>
      <c r="H72" s="34"/>
      <c r="I72" s="34"/>
      <c r="J72" s="34"/>
      <c r="K72" s="130"/>
    </row>
    <row r="73" spans="1:11" s="14" customFormat="1" x14ac:dyDescent="0.2">
      <c r="A73" s="188" t="s">
        <v>55</v>
      </c>
      <c r="B73" s="34" t="s">
        <v>149</v>
      </c>
      <c r="C73" s="28">
        <v>2.2400000000000002</v>
      </c>
      <c r="D73" s="110">
        <f t="shared" si="11"/>
        <v>0.42000000000000015</v>
      </c>
      <c r="E73" s="28">
        <v>1.82</v>
      </c>
      <c r="F73" s="34"/>
      <c r="G73" s="4"/>
      <c r="H73" s="34"/>
      <c r="I73" s="34"/>
      <c r="J73" s="34"/>
      <c r="K73" s="130"/>
    </row>
    <row r="74" spans="1:11" s="14" customFormat="1" x14ac:dyDescent="0.2">
      <c r="A74" s="188" t="s">
        <v>55</v>
      </c>
      <c r="B74" s="34" t="s">
        <v>65</v>
      </c>
      <c r="C74" s="28" t="s">
        <v>150</v>
      </c>
      <c r="D74" s="110"/>
      <c r="E74" s="28" t="s">
        <v>150</v>
      </c>
      <c r="F74" s="34"/>
      <c r="G74" s="4"/>
      <c r="H74" s="34"/>
      <c r="I74" s="34"/>
      <c r="J74" s="34"/>
      <c r="K74" s="130"/>
    </row>
    <row r="75" spans="1:11" s="14" customFormat="1" x14ac:dyDescent="0.2">
      <c r="A75" s="188"/>
      <c r="B75" s="34" t="s">
        <v>66</v>
      </c>
      <c r="C75" s="28">
        <v>2.0099999999999998</v>
      </c>
      <c r="D75" s="110"/>
      <c r="E75" s="28">
        <v>1.78</v>
      </c>
      <c r="F75" s="34"/>
      <c r="G75" s="4"/>
      <c r="H75" s="34"/>
      <c r="I75" s="34"/>
      <c r="J75" s="34"/>
      <c r="K75" s="130"/>
    </row>
    <row r="76" spans="1:11" s="14" customFormat="1" x14ac:dyDescent="0.2">
      <c r="A76" s="191"/>
      <c r="B76" s="192" t="s">
        <v>151</v>
      </c>
      <c r="C76" s="28">
        <v>1.1000000000000001</v>
      </c>
      <c r="D76" s="110">
        <f t="shared" si="11"/>
        <v>0.17000000000000004</v>
      </c>
      <c r="E76" s="28">
        <v>0.93</v>
      </c>
      <c r="F76" s="34"/>
      <c r="G76" s="4"/>
      <c r="H76" s="34"/>
      <c r="I76" s="34"/>
      <c r="J76" s="34"/>
      <c r="K76" s="130"/>
    </row>
    <row r="77" spans="1:11" s="14" customFormat="1" x14ac:dyDescent="0.2">
      <c r="A77" s="193" t="s">
        <v>14</v>
      </c>
      <c r="B77" s="30" t="s">
        <v>11</v>
      </c>
      <c r="C77" s="28">
        <v>1.1299999999999999</v>
      </c>
      <c r="D77" s="110">
        <f t="shared" si="11"/>
        <v>0.1399999999999999</v>
      </c>
      <c r="E77" s="28">
        <v>0.99</v>
      </c>
      <c r="F77" s="34"/>
      <c r="G77" s="4"/>
      <c r="H77" s="34"/>
      <c r="I77" s="34"/>
      <c r="J77" s="34"/>
      <c r="K77" s="130"/>
    </row>
    <row r="78" spans="1:11" s="14" customFormat="1" x14ac:dyDescent="0.2">
      <c r="A78" s="193" t="s">
        <v>12</v>
      </c>
      <c r="B78" s="30" t="s">
        <v>11</v>
      </c>
      <c r="C78" s="28">
        <v>1.1499999999999999</v>
      </c>
      <c r="D78" s="110">
        <f t="shared" si="11"/>
        <v>0.15999999999999992</v>
      </c>
      <c r="E78" s="28">
        <v>0.99</v>
      </c>
      <c r="F78" s="34"/>
      <c r="G78" s="4"/>
      <c r="H78" s="34"/>
      <c r="I78" s="34"/>
      <c r="J78" s="34"/>
      <c r="K78" s="130"/>
    </row>
    <row r="79" spans="1:11" s="14" customFormat="1" x14ac:dyDescent="0.2">
      <c r="A79" s="193" t="s">
        <v>67</v>
      </c>
      <c r="B79" s="30" t="s">
        <v>11</v>
      </c>
      <c r="C79" s="28">
        <v>1.24</v>
      </c>
      <c r="D79" s="110">
        <f t="shared" si="11"/>
        <v>0.25</v>
      </c>
      <c r="E79" s="28">
        <v>0.99</v>
      </c>
      <c r="F79" s="34"/>
      <c r="G79" s="4"/>
      <c r="H79" s="34"/>
      <c r="I79" s="34"/>
      <c r="J79" s="34"/>
      <c r="K79" s="130"/>
    </row>
    <row r="80" spans="1:11" s="14" customFormat="1" x14ac:dyDescent="0.2">
      <c r="A80" s="193" t="s">
        <v>68</v>
      </c>
      <c r="B80" s="30" t="s">
        <v>11</v>
      </c>
      <c r="C80" s="28">
        <v>1.24</v>
      </c>
      <c r="D80" s="110">
        <f t="shared" si="11"/>
        <v>0.25</v>
      </c>
      <c r="E80" s="28">
        <v>0.99</v>
      </c>
      <c r="F80" s="34"/>
      <c r="G80" s="4"/>
      <c r="H80" s="34"/>
      <c r="I80" s="34"/>
      <c r="J80" s="34"/>
      <c r="K80" s="130"/>
    </row>
    <row r="81" spans="1:11" s="14" customFormat="1" x14ac:dyDescent="0.2">
      <c r="A81" s="193" t="s">
        <v>69</v>
      </c>
      <c r="B81" s="30" t="s">
        <v>11</v>
      </c>
      <c r="C81" s="28">
        <v>1.24</v>
      </c>
      <c r="D81" s="110">
        <f t="shared" si="11"/>
        <v>0.30999999999999994</v>
      </c>
      <c r="E81" s="28">
        <v>0.93</v>
      </c>
      <c r="F81" s="34"/>
      <c r="G81" s="4"/>
      <c r="H81" s="34"/>
      <c r="I81" s="34"/>
      <c r="J81" s="34"/>
      <c r="K81" s="130"/>
    </row>
    <row r="82" spans="1:11" s="14" customFormat="1" x14ac:dyDescent="0.2">
      <c r="A82" s="193" t="s">
        <v>55</v>
      </c>
      <c r="B82" s="30" t="s">
        <v>11</v>
      </c>
      <c r="C82" s="28">
        <v>1.24</v>
      </c>
      <c r="D82" s="110">
        <f t="shared" si="11"/>
        <v>0.21999999999999997</v>
      </c>
      <c r="E82" s="28">
        <v>1.02</v>
      </c>
      <c r="F82" s="34"/>
      <c r="G82" s="4"/>
      <c r="H82" s="34"/>
      <c r="I82" s="34"/>
      <c r="J82" s="34"/>
      <c r="K82" s="130"/>
    </row>
    <row r="83" spans="1:11" s="14" customFormat="1" x14ac:dyDescent="0.2">
      <c r="A83" s="194" t="s">
        <v>70</v>
      </c>
      <c r="B83" s="195" t="s">
        <v>11</v>
      </c>
      <c r="C83" s="28">
        <v>1.62</v>
      </c>
      <c r="D83" s="110">
        <f t="shared" si="11"/>
        <v>0.70000000000000007</v>
      </c>
      <c r="E83" s="28">
        <v>0.92</v>
      </c>
      <c r="F83" s="34"/>
      <c r="G83" s="4"/>
      <c r="H83" s="34"/>
      <c r="I83" s="34"/>
      <c r="J83" s="34"/>
      <c r="K83" s="130"/>
    </row>
    <row r="84" spans="1:11" s="14" customFormat="1" x14ac:dyDescent="0.2">
      <c r="A84" s="188"/>
      <c r="B84" s="30" t="s">
        <v>152</v>
      </c>
      <c r="C84" s="28">
        <v>1.34</v>
      </c>
      <c r="D84" s="110"/>
      <c r="E84" s="28"/>
      <c r="F84" s="34"/>
      <c r="G84" s="4"/>
      <c r="H84" s="34"/>
      <c r="I84" s="34"/>
      <c r="J84" s="34"/>
      <c r="K84" s="130"/>
    </row>
    <row r="85" spans="1:11" s="14" customFormat="1" x14ac:dyDescent="0.2">
      <c r="A85" s="188"/>
      <c r="B85" s="30" t="s">
        <v>18</v>
      </c>
      <c r="C85" s="28">
        <v>1.0900000000000001</v>
      </c>
      <c r="D85" s="110">
        <f t="shared" si="11"/>
        <v>1.0900000000000001</v>
      </c>
      <c r="E85" s="28"/>
      <c r="F85" s="34"/>
      <c r="G85" s="4"/>
      <c r="H85" s="34"/>
      <c r="I85" s="34"/>
      <c r="J85" s="34"/>
      <c r="K85" s="130"/>
    </row>
    <row r="86" spans="1:11" s="14" customFormat="1" x14ac:dyDescent="0.2">
      <c r="A86" s="188"/>
      <c r="B86" s="30" t="s">
        <v>71</v>
      </c>
      <c r="C86" s="28">
        <v>0.68</v>
      </c>
      <c r="D86" s="110">
        <f t="shared" si="11"/>
        <v>5.0000000000000044E-2</v>
      </c>
      <c r="E86" s="28">
        <v>0.63</v>
      </c>
      <c r="F86" s="34"/>
      <c r="G86" s="4"/>
      <c r="H86" s="34"/>
      <c r="I86" s="34"/>
      <c r="J86" s="34"/>
      <c r="K86" s="130"/>
    </row>
    <row r="87" spans="1:11" s="14" customFormat="1" x14ac:dyDescent="0.2">
      <c r="A87" s="188"/>
      <c r="B87" s="30" t="s">
        <v>72</v>
      </c>
      <c r="C87" s="28">
        <v>0.95</v>
      </c>
      <c r="D87" s="110">
        <f t="shared" si="11"/>
        <v>0.16999999999999993</v>
      </c>
      <c r="E87" s="28">
        <v>0.78</v>
      </c>
      <c r="F87" s="34"/>
      <c r="G87" s="4"/>
      <c r="H87" s="34"/>
      <c r="I87" s="34"/>
      <c r="J87" s="34"/>
      <c r="K87" s="130"/>
    </row>
    <row r="88" spans="1:11" s="14" customFormat="1" x14ac:dyDescent="0.2">
      <c r="A88" s="188"/>
      <c r="B88" s="30" t="s">
        <v>73</v>
      </c>
      <c r="C88" s="28">
        <v>1.18</v>
      </c>
      <c r="D88" s="110">
        <f t="shared" si="11"/>
        <v>0.21999999999999997</v>
      </c>
      <c r="E88" s="28">
        <v>0.96</v>
      </c>
      <c r="F88" s="34"/>
      <c r="G88" s="4"/>
      <c r="H88" s="34"/>
      <c r="I88" s="34"/>
      <c r="J88" s="34"/>
      <c r="K88" s="130"/>
    </row>
    <row r="89" spans="1:11" s="14" customFormat="1" x14ac:dyDescent="0.2">
      <c r="A89" s="188"/>
      <c r="B89" s="30" t="s">
        <v>74</v>
      </c>
      <c r="C89" s="28">
        <v>0.62</v>
      </c>
      <c r="D89" s="110">
        <f t="shared" si="11"/>
        <v>0.12</v>
      </c>
      <c r="E89" s="28">
        <v>0.5</v>
      </c>
      <c r="F89" s="34"/>
      <c r="G89" s="4"/>
      <c r="H89" s="34"/>
      <c r="I89" s="34"/>
      <c r="J89" s="34"/>
      <c r="K89" s="130"/>
    </row>
    <row r="90" spans="1:11" s="14" customFormat="1" x14ac:dyDescent="0.2">
      <c r="A90" s="188"/>
      <c r="B90" s="30" t="s">
        <v>153</v>
      </c>
      <c r="C90" s="28">
        <v>2.2400000000000002</v>
      </c>
      <c r="D90" s="110">
        <f t="shared" si="11"/>
        <v>0.42000000000000015</v>
      </c>
      <c r="E90" s="28">
        <v>1.82</v>
      </c>
      <c r="F90" s="34"/>
      <c r="G90" s="4"/>
      <c r="H90" s="34"/>
      <c r="I90" s="34"/>
      <c r="J90" s="34"/>
      <c r="K90" s="130"/>
    </row>
    <row r="91" spans="1:11" s="14" customFormat="1" x14ac:dyDescent="0.2">
      <c r="A91" s="188"/>
      <c r="B91" s="30" t="s">
        <v>154</v>
      </c>
      <c r="C91" s="28"/>
      <c r="D91" s="110">
        <f t="shared" si="11"/>
        <v>0</v>
      </c>
      <c r="E91" s="28"/>
      <c r="F91" s="34"/>
      <c r="G91" s="4"/>
      <c r="H91" s="34"/>
      <c r="I91" s="34"/>
      <c r="J91" s="34"/>
      <c r="K91" s="130"/>
    </row>
    <row r="92" spans="1:11" s="14" customFormat="1" x14ac:dyDescent="0.2">
      <c r="A92" s="188"/>
      <c r="B92" s="30" t="s">
        <v>76</v>
      </c>
      <c r="C92" s="28">
        <v>0.73</v>
      </c>
      <c r="D92" s="110">
        <f t="shared" si="11"/>
        <v>5.9999999999999942E-2</v>
      </c>
      <c r="E92" s="28">
        <v>0.67</v>
      </c>
      <c r="F92" s="34"/>
      <c r="G92" s="4"/>
      <c r="H92" s="34"/>
      <c r="I92" s="34"/>
      <c r="J92" s="34"/>
      <c r="K92" s="130"/>
    </row>
    <row r="93" spans="1:11" s="14" customFormat="1" x14ac:dyDescent="0.2">
      <c r="A93" s="188"/>
      <c r="B93" s="30" t="s">
        <v>155</v>
      </c>
      <c r="C93" s="28"/>
      <c r="D93" s="110"/>
      <c r="E93" s="28"/>
      <c r="F93" s="34"/>
      <c r="G93" s="4"/>
      <c r="H93" s="34"/>
      <c r="I93" s="34"/>
      <c r="J93" s="34"/>
      <c r="K93" s="130"/>
    </row>
    <row r="94" spans="1:11" s="14" customFormat="1" x14ac:dyDescent="0.2">
      <c r="A94" s="188"/>
      <c r="B94" s="34" t="s">
        <v>77</v>
      </c>
      <c r="C94" s="28">
        <v>0.88</v>
      </c>
      <c r="D94" s="110">
        <f t="shared" si="11"/>
        <v>6.0000000000000053E-2</v>
      </c>
      <c r="E94" s="28">
        <v>0.82</v>
      </c>
      <c r="F94" s="34"/>
      <c r="G94" s="4"/>
      <c r="H94" s="34"/>
      <c r="I94" s="34"/>
      <c r="J94" s="34"/>
      <c r="K94" s="130"/>
    </row>
    <row r="95" spans="1:11" s="14" customFormat="1" x14ac:dyDescent="0.2">
      <c r="A95" s="188"/>
      <c r="B95" s="30" t="s">
        <v>13</v>
      </c>
      <c r="C95" s="28">
        <v>1.87</v>
      </c>
      <c r="D95" s="110">
        <f t="shared" si="11"/>
        <v>0.7300000000000002</v>
      </c>
      <c r="E95" s="28">
        <v>1.1399999999999999</v>
      </c>
      <c r="F95" s="34"/>
      <c r="G95" s="4"/>
      <c r="H95" s="34"/>
      <c r="I95" s="34"/>
      <c r="J95" s="34"/>
      <c r="K95" s="130"/>
    </row>
    <row r="96" spans="1:11" s="14" customFormat="1" x14ac:dyDescent="0.2">
      <c r="A96" s="188"/>
      <c r="B96" s="30" t="s">
        <v>78</v>
      </c>
      <c r="C96" s="28">
        <v>0.88</v>
      </c>
      <c r="D96" s="110">
        <f t="shared" si="11"/>
        <v>0</v>
      </c>
      <c r="E96" s="28">
        <v>0.88</v>
      </c>
      <c r="F96" s="34"/>
      <c r="G96" s="4"/>
      <c r="H96" s="34"/>
      <c r="I96" s="34"/>
      <c r="J96" s="34"/>
      <c r="K96" s="130"/>
    </row>
    <row r="97" spans="1:11" s="14" customFormat="1" x14ac:dyDescent="0.2">
      <c r="A97" s="188"/>
      <c r="B97" s="30" t="s">
        <v>156</v>
      </c>
      <c r="C97" s="28">
        <v>1.06</v>
      </c>
      <c r="D97" s="110">
        <f t="shared" si="11"/>
        <v>-0.16999999999999993</v>
      </c>
      <c r="E97" s="28">
        <v>1.23</v>
      </c>
      <c r="F97" s="34"/>
      <c r="G97" s="4"/>
      <c r="H97" s="34"/>
      <c r="I97" s="34"/>
      <c r="J97" s="34"/>
      <c r="K97" s="130"/>
    </row>
    <row r="98" spans="1:11" s="14" customFormat="1" x14ac:dyDescent="0.2">
      <c r="A98" s="188"/>
      <c r="B98" s="30" t="s">
        <v>157</v>
      </c>
      <c r="C98" s="28">
        <v>1.61</v>
      </c>
      <c r="D98" s="110">
        <f t="shared" si="11"/>
        <v>0.17000000000000015</v>
      </c>
      <c r="E98" s="28">
        <v>1.44</v>
      </c>
      <c r="F98" s="34"/>
      <c r="G98" s="4"/>
      <c r="H98" s="34"/>
      <c r="I98" s="34"/>
      <c r="J98" s="34"/>
      <c r="K98" s="130"/>
    </row>
    <row r="99" spans="1:11" s="14" customFormat="1" x14ac:dyDescent="0.2">
      <c r="A99" s="188" t="s">
        <v>52</v>
      </c>
      <c r="B99" s="30" t="s">
        <v>158</v>
      </c>
      <c r="C99" s="28">
        <v>1.04</v>
      </c>
      <c r="D99" s="110">
        <f t="shared" si="11"/>
        <v>0.12</v>
      </c>
      <c r="E99" s="28">
        <v>0.92</v>
      </c>
      <c r="F99" s="34"/>
      <c r="G99" s="4"/>
      <c r="H99" s="34"/>
      <c r="I99" s="34"/>
      <c r="J99" s="34"/>
      <c r="K99" s="130"/>
    </row>
    <row r="100" spans="1:11" s="14" customFormat="1" x14ac:dyDescent="0.2">
      <c r="A100" s="188" t="s">
        <v>8</v>
      </c>
      <c r="B100" s="30" t="s">
        <v>80</v>
      </c>
      <c r="C100" s="28">
        <v>1.03</v>
      </c>
      <c r="D100" s="110">
        <f t="shared" si="11"/>
        <v>9.9999999999999978E-2</v>
      </c>
      <c r="E100" s="28">
        <v>0.93</v>
      </c>
      <c r="F100" s="34"/>
      <c r="G100" s="4"/>
      <c r="H100" s="34"/>
      <c r="I100" s="34"/>
      <c r="J100" s="34"/>
      <c r="K100" s="130"/>
    </row>
    <row r="101" spans="1:11" s="14" customFormat="1" x14ac:dyDescent="0.2">
      <c r="A101" s="188"/>
      <c r="B101" s="30" t="s">
        <v>159</v>
      </c>
      <c r="C101" s="28">
        <v>1.0900000000000001</v>
      </c>
      <c r="D101" s="110"/>
      <c r="E101" s="28">
        <v>0.98</v>
      </c>
      <c r="F101" s="34"/>
      <c r="G101" s="4"/>
      <c r="H101" s="34"/>
      <c r="I101" s="34"/>
      <c r="J101" s="34"/>
      <c r="K101" s="130"/>
    </row>
    <row r="102" spans="1:11" s="14" customFormat="1" x14ac:dyDescent="0.2">
      <c r="A102" s="188"/>
      <c r="B102" s="30" t="s">
        <v>81</v>
      </c>
      <c r="C102" s="28"/>
      <c r="D102" s="110">
        <f t="shared" si="11"/>
        <v>0</v>
      </c>
      <c r="E102" s="28"/>
      <c r="F102" s="34"/>
      <c r="G102" s="4"/>
      <c r="H102" s="34"/>
      <c r="I102" s="34"/>
      <c r="J102" s="34"/>
      <c r="K102" s="34"/>
    </row>
    <row r="103" spans="1:11" s="14" customFormat="1" x14ac:dyDescent="0.2">
      <c r="A103" s="4"/>
      <c r="B103" s="34"/>
      <c r="C103" s="28"/>
      <c r="D103" s="110"/>
      <c r="E103" s="28"/>
      <c r="F103" s="34"/>
      <c r="G103" s="4"/>
      <c r="H103" s="34"/>
      <c r="I103" s="34"/>
      <c r="J103" s="34"/>
      <c r="K103" s="130"/>
    </row>
    <row r="104" spans="1:11" s="14" customFormat="1" x14ac:dyDescent="0.2">
      <c r="A104" s="111"/>
      <c r="B104" s="112" t="s">
        <v>160</v>
      </c>
      <c r="C104" s="37">
        <v>0.81</v>
      </c>
      <c r="D104" s="110">
        <f t="shared" si="11"/>
        <v>0.38000000000000006</v>
      </c>
      <c r="E104" s="28">
        <v>0.43</v>
      </c>
      <c r="F104" s="34"/>
      <c r="G104" s="4"/>
      <c r="H104" s="113"/>
      <c r="I104" s="113"/>
      <c r="J104" s="113"/>
      <c r="K104" s="113"/>
    </row>
    <row r="105" spans="1:11" s="14" customFormat="1" x14ac:dyDescent="0.2">
      <c r="A105" s="111"/>
      <c r="B105" s="112" t="s">
        <v>82</v>
      </c>
      <c r="C105" s="37">
        <v>0.93</v>
      </c>
      <c r="D105" s="110">
        <f t="shared" si="11"/>
        <v>4.0000000000000036E-2</v>
      </c>
      <c r="E105" s="28">
        <v>0.89</v>
      </c>
      <c r="F105" s="34"/>
      <c r="G105" s="4"/>
      <c r="H105" s="113"/>
      <c r="I105" s="113"/>
      <c r="J105" s="113"/>
      <c r="K105" s="113"/>
    </row>
    <row r="106" spans="1:11" s="14" customFormat="1" x14ac:dyDescent="0.2">
      <c r="A106" s="111"/>
      <c r="B106" s="112" t="s">
        <v>161</v>
      </c>
      <c r="C106" s="37">
        <v>0.09</v>
      </c>
      <c r="D106" s="110">
        <f t="shared" si="11"/>
        <v>9.999999999999995E-3</v>
      </c>
      <c r="E106" s="28">
        <v>0.08</v>
      </c>
      <c r="F106" s="34"/>
      <c r="G106" s="4"/>
      <c r="H106" s="113"/>
      <c r="I106" s="113"/>
      <c r="J106" s="113"/>
      <c r="K106" s="113"/>
    </row>
    <row r="107" spans="1:11" s="14" customFormat="1" x14ac:dyDescent="0.2">
      <c r="A107" s="108"/>
      <c r="B107" s="109" t="s">
        <v>162</v>
      </c>
      <c r="C107" s="37">
        <v>0.94</v>
      </c>
      <c r="D107" s="110">
        <f t="shared" si="11"/>
        <v>4.9999999999999933E-2</v>
      </c>
      <c r="E107" s="28">
        <v>0.89</v>
      </c>
      <c r="F107" s="34"/>
      <c r="G107" s="4"/>
      <c r="H107" s="113"/>
      <c r="I107" s="113"/>
      <c r="J107" s="113"/>
      <c r="K107" s="113"/>
    </row>
    <row r="108" spans="1:11" s="14" customFormat="1" x14ac:dyDescent="0.2">
      <c r="A108" s="108"/>
      <c r="B108" s="109" t="s">
        <v>84</v>
      </c>
      <c r="C108" s="37">
        <v>1.18</v>
      </c>
      <c r="D108" s="110">
        <f t="shared" si="11"/>
        <v>6.999999999999984E-2</v>
      </c>
      <c r="E108" s="28">
        <v>1.1100000000000001</v>
      </c>
      <c r="F108" s="34"/>
      <c r="G108" s="4"/>
      <c r="H108" s="113"/>
      <c r="I108" s="113"/>
      <c r="J108" s="113"/>
      <c r="K108" s="113"/>
    </row>
    <row r="109" spans="1:11" s="14" customFormat="1" x14ac:dyDescent="0.2">
      <c r="A109" s="108"/>
      <c r="B109" s="109" t="s">
        <v>85</v>
      </c>
      <c r="C109" s="37">
        <v>1.88</v>
      </c>
      <c r="D109" s="110">
        <f t="shared" si="11"/>
        <v>7.9999999999999849E-2</v>
      </c>
      <c r="E109" s="28">
        <v>1.8</v>
      </c>
      <c r="F109" s="34"/>
      <c r="G109" s="4"/>
      <c r="H109" s="113"/>
      <c r="I109" s="113"/>
      <c r="J109" s="113"/>
      <c r="K109" s="113"/>
    </row>
    <row r="110" spans="1:11" s="14" customFormat="1" x14ac:dyDescent="0.2">
      <c r="A110" s="111"/>
      <c r="B110" s="112" t="s">
        <v>86</v>
      </c>
      <c r="C110" s="37">
        <v>0.68</v>
      </c>
      <c r="D110" s="110">
        <f t="shared" si="11"/>
        <v>3.0000000000000027E-2</v>
      </c>
      <c r="E110" s="28">
        <v>0.65</v>
      </c>
      <c r="F110" s="34"/>
      <c r="G110" s="4"/>
      <c r="H110" s="113"/>
      <c r="I110" s="113"/>
      <c r="J110" s="113"/>
      <c r="K110" s="113"/>
    </row>
    <row r="111" spans="1:11" s="14" customFormat="1" x14ac:dyDescent="0.2">
      <c r="A111" s="111"/>
      <c r="B111" s="112" t="s">
        <v>87</v>
      </c>
      <c r="C111" s="37">
        <v>0.41</v>
      </c>
      <c r="D111" s="110">
        <f t="shared" si="11"/>
        <v>3.999999999999998E-2</v>
      </c>
      <c r="E111" s="28">
        <v>0.37</v>
      </c>
      <c r="F111" s="34"/>
      <c r="G111" s="4"/>
      <c r="H111" s="113"/>
      <c r="I111" s="113"/>
      <c r="J111" s="113"/>
      <c r="K111" s="113"/>
    </row>
    <row r="112" spans="1:11" s="14" customFormat="1" x14ac:dyDescent="0.2">
      <c r="A112" s="111"/>
      <c r="B112" s="112" t="s">
        <v>91</v>
      </c>
      <c r="C112" s="37">
        <v>1.86</v>
      </c>
      <c r="D112" s="110">
        <f t="shared" si="11"/>
        <v>-0.10999999999999988</v>
      </c>
      <c r="E112" s="28">
        <v>1.97</v>
      </c>
      <c r="F112" s="34"/>
      <c r="G112" s="4"/>
      <c r="H112" s="113"/>
      <c r="I112" s="113"/>
      <c r="J112" s="113"/>
      <c r="K112" s="113"/>
    </row>
    <row r="113" spans="1:11" s="14" customFormat="1" x14ac:dyDescent="0.2">
      <c r="A113" s="111"/>
      <c r="B113" s="112" t="s">
        <v>88</v>
      </c>
      <c r="C113" s="37">
        <v>0.94</v>
      </c>
      <c r="D113" s="110">
        <f t="shared" si="11"/>
        <v>-9.000000000000008E-2</v>
      </c>
      <c r="E113" s="28">
        <v>1.03</v>
      </c>
      <c r="F113" s="34"/>
      <c r="G113" s="4"/>
      <c r="H113" s="113"/>
      <c r="I113" s="113"/>
      <c r="J113" s="113"/>
      <c r="K113" s="113"/>
    </row>
    <row r="114" spans="1:11" s="14" customFormat="1" x14ac:dyDescent="0.2">
      <c r="A114" s="111"/>
      <c r="B114" s="112" t="s">
        <v>92</v>
      </c>
      <c r="C114" s="37">
        <v>0.77</v>
      </c>
      <c r="D114" s="110">
        <f t="shared" si="11"/>
        <v>0.12</v>
      </c>
      <c r="E114" s="28">
        <v>0.65</v>
      </c>
      <c r="F114" s="34"/>
      <c r="G114" s="4"/>
      <c r="H114" s="34"/>
      <c r="I114" s="34"/>
      <c r="J114" s="34"/>
      <c r="K114" s="34"/>
    </row>
    <row r="115" spans="1:11" s="2" customFormat="1" x14ac:dyDescent="0.2">
      <c r="A115" s="111"/>
      <c r="B115" s="112" t="s">
        <v>93</v>
      </c>
      <c r="C115" s="37">
        <v>0.19</v>
      </c>
      <c r="D115" s="110">
        <f t="shared" si="11"/>
        <v>1.999999999999999E-2</v>
      </c>
      <c r="E115" s="28">
        <v>0.17</v>
      </c>
      <c r="F115" s="34"/>
      <c r="G115" s="116"/>
      <c r="H115" s="34"/>
      <c r="I115" s="34"/>
      <c r="J115" s="34"/>
      <c r="K115" s="34"/>
    </row>
    <row r="116" spans="1:11" s="2" customFormat="1" x14ac:dyDescent="0.2">
      <c r="A116" s="111"/>
      <c r="B116" s="112" t="s">
        <v>94</v>
      </c>
      <c r="C116" s="37">
        <v>0.36</v>
      </c>
      <c r="D116" s="110">
        <f t="shared" ref="D116:D125" si="12">C116-E116</f>
        <v>1.9999999999999962E-2</v>
      </c>
      <c r="E116" s="28">
        <v>0.34</v>
      </c>
      <c r="F116" s="34"/>
      <c r="G116" s="4"/>
      <c r="H116" s="34"/>
      <c r="I116" s="34"/>
      <c r="J116" s="34"/>
      <c r="K116" s="34"/>
    </row>
    <row r="117" spans="1:11" s="2" customFormat="1" x14ac:dyDescent="0.2">
      <c r="A117" s="111"/>
      <c r="B117" s="112" t="s">
        <v>95</v>
      </c>
      <c r="C117" s="37">
        <v>1.02</v>
      </c>
      <c r="D117" s="110">
        <f t="shared" si="12"/>
        <v>7.0000000000000062E-2</v>
      </c>
      <c r="E117" s="28">
        <v>0.95</v>
      </c>
      <c r="F117" s="113"/>
      <c r="G117" s="4"/>
      <c r="H117" s="34"/>
      <c r="I117" s="34"/>
      <c r="J117" s="34"/>
      <c r="K117" s="34"/>
    </row>
    <row r="118" spans="1:11" s="2" customFormat="1" x14ac:dyDescent="0.2">
      <c r="A118" s="111"/>
      <c r="B118" s="112" t="s">
        <v>96</v>
      </c>
      <c r="C118" s="37">
        <v>0.93</v>
      </c>
      <c r="D118" s="110">
        <f t="shared" si="12"/>
        <v>0.13</v>
      </c>
      <c r="E118" s="28">
        <v>0.8</v>
      </c>
      <c r="F118" s="14"/>
      <c r="G118" s="4"/>
      <c r="H118" s="34"/>
      <c r="I118" s="34"/>
      <c r="J118" s="34"/>
      <c r="K118" s="34"/>
    </row>
    <row r="119" spans="1:11" s="2" customFormat="1" x14ac:dyDescent="0.2">
      <c r="A119" s="111"/>
      <c r="B119" s="112" t="s">
        <v>97</v>
      </c>
      <c r="C119" s="37">
        <v>0.49</v>
      </c>
      <c r="D119" s="110">
        <f t="shared" si="12"/>
        <v>4.9999999999999989E-2</v>
      </c>
      <c r="E119" s="28">
        <v>0.44</v>
      </c>
      <c r="F119" s="14"/>
      <c r="G119" s="4"/>
      <c r="H119" s="34"/>
      <c r="I119" s="34"/>
      <c r="J119" s="34"/>
      <c r="K119" s="34"/>
    </row>
    <row r="120" spans="1:11" s="2" customFormat="1" x14ac:dyDescent="0.2">
      <c r="A120" s="111"/>
      <c r="B120" s="112" t="s">
        <v>19</v>
      </c>
      <c r="C120" s="37">
        <v>0.26</v>
      </c>
      <c r="D120" s="110">
        <f t="shared" si="12"/>
        <v>0.03</v>
      </c>
      <c r="E120" s="28">
        <v>0.23</v>
      </c>
      <c r="H120" s="34"/>
      <c r="I120" s="34"/>
      <c r="J120" s="34"/>
      <c r="K120" s="34"/>
    </row>
    <row r="121" spans="1:11" s="14" customFormat="1" x14ac:dyDescent="0.2">
      <c r="A121" s="111"/>
      <c r="B121" s="112" t="s">
        <v>89</v>
      </c>
      <c r="C121" s="37">
        <v>1.88</v>
      </c>
      <c r="D121" s="110">
        <f t="shared" si="12"/>
        <v>7.9999999999999849E-2</v>
      </c>
      <c r="E121" s="28">
        <v>1.8</v>
      </c>
      <c r="F121" s="2"/>
      <c r="G121" s="2"/>
      <c r="H121" s="34"/>
      <c r="I121" s="34"/>
      <c r="J121" s="34"/>
      <c r="K121" s="34"/>
    </row>
    <row r="122" spans="1:11" s="14" customFormat="1" x14ac:dyDescent="0.2">
      <c r="A122" s="111"/>
      <c r="B122" s="112" t="s">
        <v>98</v>
      </c>
      <c r="C122" s="37">
        <v>0.54</v>
      </c>
      <c r="D122" s="110">
        <f t="shared" si="12"/>
        <v>-1.0000000000000009E-2</v>
      </c>
      <c r="E122" s="28">
        <v>0.55000000000000004</v>
      </c>
      <c r="F122" s="2"/>
      <c r="G122" s="2"/>
      <c r="H122" s="34"/>
      <c r="I122" s="34"/>
      <c r="J122" s="34"/>
      <c r="K122" s="34"/>
    </row>
    <row r="123" spans="1:11" s="14" customFormat="1" x14ac:dyDescent="0.2">
      <c r="A123" s="111"/>
      <c r="B123" s="112" t="s">
        <v>99</v>
      </c>
      <c r="C123" s="37">
        <v>0.05</v>
      </c>
      <c r="D123" s="110">
        <f t="shared" si="12"/>
        <v>-0.41000000000000003</v>
      </c>
      <c r="E123" s="28">
        <v>0.46</v>
      </c>
      <c r="F123" s="2"/>
      <c r="G123" s="2"/>
      <c r="H123" s="34"/>
      <c r="I123" s="34"/>
      <c r="J123" s="34"/>
      <c r="K123" s="34"/>
    </row>
    <row r="124" spans="1:11" s="14" customFormat="1" x14ac:dyDescent="0.2">
      <c r="A124" s="111"/>
      <c r="B124" s="112" t="s">
        <v>100</v>
      </c>
      <c r="C124" s="37">
        <v>0.81</v>
      </c>
      <c r="D124" s="110">
        <f t="shared" si="12"/>
        <v>7.0000000000000062E-2</v>
      </c>
      <c r="E124" s="28">
        <v>0.74</v>
      </c>
      <c r="F124" s="2"/>
      <c r="G124" s="2"/>
      <c r="H124" s="34"/>
      <c r="I124" s="34"/>
      <c r="J124" s="34"/>
      <c r="K124" s="34"/>
    </row>
    <row r="125" spans="1:11" s="14" customFormat="1" x14ac:dyDescent="0.2">
      <c r="A125" s="111"/>
      <c r="B125" s="112" t="s">
        <v>90</v>
      </c>
      <c r="C125" s="37">
        <v>0.71</v>
      </c>
      <c r="D125" s="110">
        <f t="shared" si="12"/>
        <v>3.9999999999999925E-2</v>
      </c>
      <c r="E125" s="28">
        <v>0.67</v>
      </c>
      <c r="F125" s="2"/>
      <c r="G125" s="2"/>
      <c r="H125" s="34"/>
      <c r="I125" s="34"/>
      <c r="J125" s="34"/>
      <c r="K125" s="34"/>
    </row>
    <row r="126" spans="1:11" s="14" customFormat="1" x14ac:dyDescent="0.2">
      <c r="A126" s="113"/>
      <c r="B126" s="113"/>
      <c r="C126" s="114"/>
      <c r="D126" s="113"/>
      <c r="E126" s="113"/>
      <c r="F126" s="34"/>
      <c r="G126" s="34"/>
      <c r="H126" s="34"/>
      <c r="I126" s="34"/>
      <c r="J126" s="34"/>
      <c r="K126" s="34"/>
    </row>
    <row r="127" spans="1:11" x14ac:dyDescent="0.2">
      <c r="A127" s="113"/>
      <c r="B127" s="113"/>
      <c r="C127" s="114"/>
      <c r="D127" s="113"/>
      <c r="E127" s="113"/>
      <c r="F127" s="34"/>
      <c r="G127" s="34"/>
      <c r="H127" s="34"/>
      <c r="I127" s="34"/>
      <c r="J127" s="34"/>
      <c r="K127" s="34"/>
    </row>
    <row r="128" spans="1:11" ht="15" thickBot="1" x14ac:dyDescent="0.25">
      <c r="A128" s="125"/>
      <c r="B128" s="165" t="s">
        <v>163</v>
      </c>
      <c r="C128" s="127">
        <v>2.5</v>
      </c>
      <c r="D128" s="57">
        <v>1</v>
      </c>
      <c r="E128" s="58">
        <f t="shared" ref="E128" si="13">C128*D128</f>
        <v>2.5</v>
      </c>
      <c r="F128" s="57">
        <v>1</v>
      </c>
      <c r="G128" s="58">
        <f t="shared" ref="G128" si="14">C128*F128</f>
        <v>2.5</v>
      </c>
      <c r="H128" s="57">
        <v>1</v>
      </c>
      <c r="I128" s="58">
        <f t="shared" ref="I128" si="15">C128*H128</f>
        <v>2.5</v>
      </c>
      <c r="J128" s="59">
        <v>1</v>
      </c>
      <c r="K128" s="60">
        <f t="shared" ref="K128" si="16">C128*J128</f>
        <v>2.5</v>
      </c>
    </row>
    <row r="129" spans="1:11" x14ac:dyDescent="0.2">
      <c r="A129" s="188"/>
      <c r="B129" s="30"/>
      <c r="C129" s="28"/>
      <c r="D129" s="28"/>
      <c r="E129" s="34"/>
      <c r="H129" s="34"/>
      <c r="I129" s="34"/>
      <c r="J129" s="34"/>
      <c r="K129" s="34"/>
    </row>
    <row r="130" spans="1:11" x14ac:dyDescent="0.2">
      <c r="A130" s="122" t="s">
        <v>20</v>
      </c>
      <c r="B130" s="123" t="s">
        <v>21</v>
      </c>
      <c r="C130" s="51">
        <v>5.12</v>
      </c>
      <c r="D130" s="50">
        <v>1</v>
      </c>
      <c r="E130" s="51">
        <f t="shared" ref="E130:E131" si="17">C130*D130</f>
        <v>5.12</v>
      </c>
      <c r="F130" s="124">
        <v>1</v>
      </c>
      <c r="G130" s="51">
        <f t="shared" ref="G130:G131" si="18">C130*F130</f>
        <v>5.12</v>
      </c>
      <c r="H130" s="52"/>
      <c r="I130" s="51">
        <f t="shared" ref="I130:K131" si="19">C130*H130</f>
        <v>0</v>
      </c>
      <c r="J130" s="52"/>
      <c r="K130" s="51">
        <f t="shared" ref="K130" si="20">E130*J130</f>
        <v>0</v>
      </c>
    </row>
    <row r="131" spans="1:11" ht="15" thickBot="1" x14ac:dyDescent="0.25">
      <c r="A131" s="125" t="s">
        <v>22</v>
      </c>
      <c r="B131" s="126" t="s">
        <v>23</v>
      </c>
      <c r="C131" s="127">
        <v>5.94</v>
      </c>
      <c r="D131" s="196"/>
      <c r="E131" s="58">
        <f t="shared" si="17"/>
        <v>0</v>
      </c>
      <c r="F131" s="57"/>
      <c r="G131" s="58">
        <f t="shared" si="18"/>
        <v>0</v>
      </c>
      <c r="H131" s="57">
        <v>1</v>
      </c>
      <c r="I131" s="58">
        <f t="shared" si="19"/>
        <v>5.94</v>
      </c>
      <c r="J131" s="57">
        <v>1</v>
      </c>
      <c r="K131" s="58">
        <f t="shared" si="19"/>
        <v>0</v>
      </c>
    </row>
    <row r="132" spans="1:11" x14ac:dyDescent="0.2">
      <c r="A132" s="188"/>
      <c r="B132" s="30"/>
      <c r="C132" s="28"/>
      <c r="D132" s="28"/>
      <c r="E132" s="34"/>
      <c r="H132" s="34"/>
      <c r="I132" s="34"/>
      <c r="J132" s="34"/>
      <c r="K132" s="34"/>
    </row>
    <row r="133" spans="1:11" ht="15" thickBot="1" x14ac:dyDescent="0.25">
      <c r="A133" s="125" t="s">
        <v>70</v>
      </c>
      <c r="B133" s="126" t="s">
        <v>114</v>
      </c>
      <c r="C133" s="127">
        <v>3.57</v>
      </c>
      <c r="D133" s="57">
        <v>1</v>
      </c>
      <c r="E133" s="58">
        <f t="shared" ref="E133" si="21">C133*D133</f>
        <v>3.57</v>
      </c>
      <c r="F133" s="57">
        <v>1</v>
      </c>
      <c r="G133" s="58">
        <f t="shared" ref="G133" si="22">C133*F133</f>
        <v>3.57</v>
      </c>
      <c r="H133" s="57">
        <v>1</v>
      </c>
      <c r="I133" s="58">
        <f t="shared" ref="I133" si="23">C133*H133</f>
        <v>3.57</v>
      </c>
      <c r="J133" s="59">
        <v>1</v>
      </c>
      <c r="K133" s="60">
        <f t="shared" ref="K133" si="24">C133*J133</f>
        <v>3.57</v>
      </c>
    </row>
    <row r="134" spans="1:11" x14ac:dyDescent="0.2">
      <c r="A134" s="188"/>
      <c r="B134" s="30"/>
      <c r="C134" s="28"/>
      <c r="D134" s="28"/>
      <c r="E134" s="34"/>
      <c r="H134" s="34"/>
      <c r="I134" s="34"/>
      <c r="J134" s="34"/>
      <c r="K134" s="34"/>
    </row>
    <row r="135" spans="1:11" ht="15" thickBot="1" x14ac:dyDescent="0.25">
      <c r="A135" s="125" t="s">
        <v>16</v>
      </c>
      <c r="B135" s="126" t="s">
        <v>114</v>
      </c>
      <c r="C135" s="127">
        <v>3.57</v>
      </c>
      <c r="D135" s="57">
        <v>1</v>
      </c>
      <c r="E135" s="58">
        <f t="shared" ref="E135" si="25">C135*D135</f>
        <v>3.57</v>
      </c>
      <c r="F135" s="57">
        <v>1</v>
      </c>
      <c r="G135" s="58">
        <f t="shared" ref="G135" si="26">C135*F135</f>
        <v>3.57</v>
      </c>
      <c r="H135" s="57">
        <v>1</v>
      </c>
      <c r="I135" s="58">
        <f t="shared" ref="I135" si="27">C135*H135</f>
        <v>3.57</v>
      </c>
      <c r="J135" s="59">
        <v>1</v>
      </c>
      <c r="K135" s="60">
        <f t="shared" ref="K135" si="28">C135*J135</f>
        <v>3.57</v>
      </c>
    </row>
    <row r="136" spans="1:11" x14ac:dyDescent="0.2">
      <c r="B136" s="34"/>
      <c r="E136" s="34"/>
      <c r="H136" s="34"/>
      <c r="I136" s="34"/>
      <c r="J136" s="34"/>
      <c r="K136" s="34"/>
    </row>
    <row r="137" spans="1:11" x14ac:dyDescent="0.2">
      <c r="H137" s="34"/>
      <c r="I137" s="34"/>
      <c r="J137" s="34"/>
      <c r="K137" s="34"/>
    </row>
    <row r="138" spans="1:11" x14ac:dyDescent="0.2">
      <c r="H138" s="34"/>
      <c r="I138" s="34"/>
      <c r="J138" s="34"/>
      <c r="K138" s="34"/>
    </row>
  </sheetData>
  <mergeCells count="2">
    <mergeCell ref="A39:C39"/>
    <mergeCell ref="A40:C40"/>
  </mergeCells>
  <conditionalFormatting sqref="D40:D127">
    <cfRule type="cellIs" dxfId="1" priority="1" operator="lessThan">
      <formula>-0.05</formula>
    </cfRule>
    <cfRule type="cellIs" dxfId="0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CD5B47-1F2C-4483-B3C6-3457FC49B7D3}">
  <sheetPr>
    <pageSetUpPr fitToPage="1"/>
  </sheetPr>
  <dimension ref="A1:N96"/>
  <sheetViews>
    <sheetView zoomScaleNormal="100" zoomScaleSheetLayoutView="100" workbookViewId="0">
      <selection activeCell="A9" sqref="A9"/>
    </sheetView>
  </sheetViews>
  <sheetFormatPr baseColWidth="10" defaultColWidth="11.5" defaultRowHeight="14" x14ac:dyDescent="0.2"/>
  <cols>
    <col min="1" max="1" width="10.33203125" style="2" customWidth="1"/>
    <col min="2" max="2" width="31.5" style="2" customWidth="1"/>
    <col min="3" max="3" width="7" style="2" customWidth="1"/>
    <col min="4" max="4" width="9.33203125" style="2" bestFit="1" customWidth="1"/>
    <col min="5" max="5" width="9.83203125" style="2" bestFit="1" customWidth="1"/>
    <col min="6" max="6" width="9.33203125" style="2" bestFit="1" customWidth="1"/>
    <col min="7" max="7" width="9.83203125" style="2" bestFit="1" customWidth="1"/>
    <col min="8" max="8" width="9.33203125" style="2" customWidth="1"/>
    <col min="9" max="9" width="10.6640625" style="2" customWidth="1"/>
    <col min="10" max="10" width="9.33203125" style="2" customWidth="1"/>
    <col min="11" max="11" width="10.6640625" style="2" customWidth="1"/>
    <col min="12" max="16384" width="11.5" style="5"/>
  </cols>
  <sheetData>
    <row r="1" spans="1:14" x14ac:dyDescent="0.2">
      <c r="A1" s="1" t="s">
        <v>169</v>
      </c>
      <c r="B1" s="2" t="s">
        <v>125</v>
      </c>
      <c r="D1" s="3" t="s">
        <v>1</v>
      </c>
      <c r="F1" s="3" t="s">
        <v>2</v>
      </c>
      <c r="H1" s="3" t="s">
        <v>3</v>
      </c>
      <c r="J1" s="4" t="s">
        <v>4</v>
      </c>
      <c r="L1" s="2"/>
      <c r="M1" s="2"/>
    </row>
    <row r="2" spans="1:14" x14ac:dyDescent="0.2">
      <c r="A2" s="6"/>
      <c r="C2" s="7" t="s">
        <v>5</v>
      </c>
      <c r="D2" s="8" t="str">
        <f>CONCATENATE(A1,"s")</f>
        <v>YPBs</v>
      </c>
      <c r="E2" s="9"/>
      <c r="F2" s="8" t="str">
        <f>CONCATENATE(A1,"d")</f>
        <v>YPBd</v>
      </c>
      <c r="G2" s="9"/>
      <c r="H2" s="8" t="str">
        <f>CONCATENATE(A1,"p")</f>
        <v>YPBp</v>
      </c>
      <c r="I2" s="5"/>
      <c r="J2" s="10" t="str">
        <f>CONCATENATE(A1,"e")</f>
        <v>YPBe</v>
      </c>
      <c r="K2" s="5"/>
      <c r="L2" s="2"/>
      <c r="M2" s="2"/>
      <c r="N2" s="2"/>
    </row>
    <row r="3" spans="1:14" x14ac:dyDescent="0.2">
      <c r="B3" s="2" t="s">
        <v>6</v>
      </c>
      <c r="D3" s="11"/>
      <c r="E3" s="12">
        <v>50</v>
      </c>
      <c r="F3" s="5"/>
      <c r="G3" s="12">
        <f>E3+20</f>
        <v>70</v>
      </c>
      <c r="H3" s="5"/>
      <c r="I3" s="13">
        <f>G3+25</f>
        <v>95</v>
      </c>
      <c r="J3" s="14"/>
      <c r="K3" s="13">
        <v>110</v>
      </c>
      <c r="L3" s="2"/>
      <c r="M3" s="2"/>
      <c r="N3" s="2"/>
    </row>
    <row r="4" spans="1:14" ht="15" thickBot="1" x14ac:dyDescent="0.25">
      <c r="B4" s="15" t="s">
        <v>7</v>
      </c>
      <c r="D4" s="11"/>
      <c r="E4" s="16">
        <f>E3+10</f>
        <v>60</v>
      </c>
      <c r="F4" s="17"/>
      <c r="G4" s="16">
        <f>G3+10</f>
        <v>80</v>
      </c>
      <c r="H4" s="17"/>
      <c r="I4" s="16">
        <f>I3+10</f>
        <v>105</v>
      </c>
      <c r="J4" s="17"/>
      <c r="K4" s="16">
        <f>K3+10</f>
        <v>120</v>
      </c>
      <c r="L4" s="2"/>
      <c r="M4" s="2"/>
      <c r="N4" s="2"/>
    </row>
    <row r="5" spans="1:14" x14ac:dyDescent="0.2">
      <c r="A5" s="18" t="s">
        <v>68</v>
      </c>
      <c r="B5" s="19" t="s">
        <v>44</v>
      </c>
      <c r="C5" s="119">
        <v>0.62</v>
      </c>
      <c r="D5" s="21">
        <v>4</v>
      </c>
      <c r="E5" s="20">
        <f t="shared" ref="E5:E16" si="0">C5*D5</f>
        <v>2.48</v>
      </c>
      <c r="F5" s="21">
        <v>5</v>
      </c>
      <c r="G5" s="20">
        <f t="shared" ref="G5:G16" si="1">C5*F5</f>
        <v>3.1</v>
      </c>
      <c r="H5" s="21">
        <v>6</v>
      </c>
      <c r="I5" s="20">
        <f t="shared" ref="I5:I16" si="2">C5*H5</f>
        <v>3.7199999999999998</v>
      </c>
      <c r="J5" s="133">
        <v>8</v>
      </c>
      <c r="K5" s="22">
        <f t="shared" ref="K5:K16" si="3">C5*J5</f>
        <v>4.96</v>
      </c>
      <c r="L5" s="2"/>
      <c r="M5" s="2"/>
      <c r="N5" s="2"/>
    </row>
    <row r="6" spans="1:14" x14ac:dyDescent="0.2">
      <c r="A6" s="23" t="s">
        <v>10</v>
      </c>
      <c r="B6" s="24" t="s">
        <v>11</v>
      </c>
      <c r="C6" s="28">
        <v>0.96</v>
      </c>
      <c r="D6" s="26">
        <v>3</v>
      </c>
      <c r="E6" s="25">
        <f t="shared" si="0"/>
        <v>2.88</v>
      </c>
      <c r="F6" s="26">
        <v>7</v>
      </c>
      <c r="G6" s="25">
        <f t="shared" si="1"/>
        <v>6.72</v>
      </c>
      <c r="H6" s="26">
        <v>10</v>
      </c>
      <c r="I6" s="25">
        <f t="shared" si="2"/>
        <v>9.6</v>
      </c>
      <c r="J6" s="26">
        <v>12</v>
      </c>
      <c r="K6" s="27">
        <f t="shared" si="3"/>
        <v>11.52</v>
      </c>
      <c r="L6" s="2"/>
      <c r="M6" s="2"/>
      <c r="N6" s="2"/>
    </row>
    <row r="7" spans="1:14" x14ac:dyDescent="0.2">
      <c r="A7" s="23" t="s">
        <v>70</v>
      </c>
      <c r="B7" s="24" t="s">
        <v>63</v>
      </c>
      <c r="C7" s="28">
        <v>0.51</v>
      </c>
      <c r="D7" s="29">
        <v>3</v>
      </c>
      <c r="E7" s="25">
        <f t="shared" si="0"/>
        <v>1.53</v>
      </c>
      <c r="F7" s="29">
        <v>4</v>
      </c>
      <c r="G7" s="25">
        <f t="shared" si="1"/>
        <v>2.04</v>
      </c>
      <c r="H7" s="29">
        <v>6</v>
      </c>
      <c r="I7" s="25">
        <f t="shared" si="2"/>
        <v>3.06</v>
      </c>
      <c r="J7" s="26">
        <v>6</v>
      </c>
      <c r="K7" s="27">
        <f t="shared" si="3"/>
        <v>3.06</v>
      </c>
      <c r="L7" s="2"/>
      <c r="M7" s="2"/>
      <c r="N7" s="2"/>
    </row>
    <row r="8" spans="1:14" x14ac:dyDescent="0.2">
      <c r="A8" s="23" t="s">
        <v>70</v>
      </c>
      <c r="B8" s="30" t="s">
        <v>74</v>
      </c>
      <c r="C8" s="28">
        <v>0.53</v>
      </c>
      <c r="D8" s="31">
        <v>3</v>
      </c>
      <c r="E8" s="25">
        <f t="shared" si="0"/>
        <v>1.59</v>
      </c>
      <c r="F8" s="29">
        <v>3</v>
      </c>
      <c r="G8" s="25">
        <f t="shared" si="1"/>
        <v>1.59</v>
      </c>
      <c r="H8" s="29">
        <v>5</v>
      </c>
      <c r="I8" s="25">
        <f t="shared" si="2"/>
        <v>2.6500000000000004</v>
      </c>
      <c r="J8" s="26">
        <v>7</v>
      </c>
      <c r="K8" s="27">
        <f t="shared" si="3"/>
        <v>3.71</v>
      </c>
      <c r="L8" s="2"/>
      <c r="M8" s="2"/>
      <c r="N8" s="2"/>
    </row>
    <row r="9" spans="1:14" x14ac:dyDescent="0.2">
      <c r="A9" s="32" t="s">
        <v>68</v>
      </c>
      <c r="B9" s="30" t="s">
        <v>74</v>
      </c>
      <c r="C9" s="28">
        <v>0.53</v>
      </c>
      <c r="D9" s="31">
        <v>0</v>
      </c>
      <c r="E9" s="25">
        <f t="shared" si="0"/>
        <v>0</v>
      </c>
      <c r="F9" s="31">
        <v>3</v>
      </c>
      <c r="G9" s="25">
        <f t="shared" si="1"/>
        <v>1.59</v>
      </c>
      <c r="H9" s="31">
        <v>5</v>
      </c>
      <c r="I9" s="25">
        <f t="shared" si="2"/>
        <v>2.6500000000000004</v>
      </c>
      <c r="J9" s="26">
        <v>7</v>
      </c>
      <c r="K9" s="27">
        <f t="shared" si="3"/>
        <v>3.71</v>
      </c>
      <c r="L9" s="2"/>
      <c r="M9" s="2"/>
      <c r="N9" s="2"/>
    </row>
    <row r="10" spans="1:14" x14ac:dyDescent="0.2">
      <c r="A10" s="134"/>
      <c r="B10" s="112" t="s">
        <v>93</v>
      </c>
      <c r="C10" s="37">
        <v>0.18</v>
      </c>
      <c r="D10" s="40">
        <v>3</v>
      </c>
      <c r="E10" s="39">
        <f t="shared" si="0"/>
        <v>0.54</v>
      </c>
      <c r="F10" s="40">
        <v>3</v>
      </c>
      <c r="G10" s="39">
        <f t="shared" si="1"/>
        <v>0.54</v>
      </c>
      <c r="H10" s="38">
        <v>3</v>
      </c>
      <c r="I10" s="39">
        <f t="shared" si="2"/>
        <v>0.54</v>
      </c>
      <c r="J10" s="40">
        <v>3</v>
      </c>
      <c r="K10" s="41">
        <f t="shared" si="3"/>
        <v>0.54</v>
      </c>
      <c r="L10" s="2"/>
      <c r="M10" s="2"/>
      <c r="N10" s="2"/>
    </row>
    <row r="11" spans="1:14" x14ac:dyDescent="0.2">
      <c r="A11" s="35"/>
      <c r="B11" s="36" t="s">
        <v>90</v>
      </c>
      <c r="C11" s="120">
        <v>0.69</v>
      </c>
      <c r="D11" s="38">
        <v>1</v>
      </c>
      <c r="E11" s="39">
        <f t="shared" si="0"/>
        <v>0.69</v>
      </c>
      <c r="F11" s="38">
        <v>1</v>
      </c>
      <c r="G11" s="39">
        <f t="shared" si="1"/>
        <v>0.69</v>
      </c>
      <c r="H11" s="38">
        <v>1</v>
      </c>
      <c r="I11" s="39">
        <f t="shared" si="2"/>
        <v>0.69</v>
      </c>
      <c r="J11" s="40">
        <v>2</v>
      </c>
      <c r="K11" s="41">
        <f t="shared" si="3"/>
        <v>1.38</v>
      </c>
      <c r="L11" s="2"/>
      <c r="M11" s="2"/>
      <c r="N11" s="2"/>
    </row>
    <row r="12" spans="1:14" s="2" customFormat="1" x14ac:dyDescent="0.2">
      <c r="A12" s="42"/>
      <c r="C12" s="43"/>
      <c r="D12" s="44"/>
      <c r="E12" s="25">
        <f t="shared" si="0"/>
        <v>0</v>
      </c>
      <c r="F12" s="44"/>
      <c r="G12" s="25">
        <f t="shared" si="1"/>
        <v>0</v>
      </c>
      <c r="H12" s="29"/>
      <c r="I12" s="25">
        <f t="shared" si="2"/>
        <v>0</v>
      </c>
      <c r="J12" s="26"/>
      <c r="K12" s="27">
        <f t="shared" si="3"/>
        <v>0</v>
      </c>
    </row>
    <row r="13" spans="1:14" x14ac:dyDescent="0.2">
      <c r="A13" s="45"/>
      <c r="B13" s="5"/>
      <c r="C13" s="5"/>
      <c r="D13" s="46"/>
      <c r="E13" s="25">
        <f t="shared" si="0"/>
        <v>0</v>
      </c>
      <c r="F13" s="46"/>
      <c r="G13" s="25">
        <f t="shared" si="1"/>
        <v>0</v>
      </c>
      <c r="H13" s="26"/>
      <c r="I13" s="25">
        <f t="shared" si="2"/>
        <v>0</v>
      </c>
      <c r="J13" s="26"/>
      <c r="K13" s="27">
        <f t="shared" si="3"/>
        <v>0</v>
      </c>
      <c r="L13" s="2"/>
      <c r="M13" s="2"/>
      <c r="N13" s="2"/>
    </row>
    <row r="14" spans="1:14" s="2" customFormat="1" x14ac:dyDescent="0.2">
      <c r="A14" s="42"/>
      <c r="C14" s="43"/>
      <c r="D14" s="44"/>
      <c r="E14" s="25">
        <f t="shared" si="0"/>
        <v>0</v>
      </c>
      <c r="F14" s="44"/>
      <c r="G14" s="25">
        <f t="shared" si="1"/>
        <v>0</v>
      </c>
      <c r="H14" s="29"/>
      <c r="I14" s="25">
        <f t="shared" si="2"/>
        <v>0</v>
      </c>
      <c r="J14" s="26"/>
      <c r="K14" s="27">
        <f t="shared" si="3"/>
        <v>0</v>
      </c>
    </row>
    <row r="15" spans="1:14" x14ac:dyDescent="0.2">
      <c r="A15" s="32"/>
      <c r="B15" s="143"/>
      <c r="C15" s="135"/>
      <c r="D15" s="3"/>
      <c r="E15" s="25">
        <f t="shared" si="0"/>
        <v>0</v>
      </c>
      <c r="F15" s="3"/>
      <c r="G15" s="25">
        <f t="shared" si="1"/>
        <v>0</v>
      </c>
      <c r="H15" s="26"/>
      <c r="I15" s="25">
        <f t="shared" si="2"/>
        <v>0</v>
      </c>
      <c r="J15" s="26"/>
      <c r="K15" s="27">
        <f t="shared" si="3"/>
        <v>0</v>
      </c>
      <c r="L15" s="2"/>
      <c r="M15" s="2"/>
      <c r="N15" s="2"/>
    </row>
    <row r="16" spans="1:14" ht="15" thickBot="1" x14ac:dyDescent="0.25">
      <c r="A16" s="54"/>
      <c r="B16" s="55" t="s">
        <v>126</v>
      </c>
      <c r="C16" s="56">
        <v>2.5</v>
      </c>
      <c r="D16" s="57">
        <v>1</v>
      </c>
      <c r="E16" s="58">
        <f t="shared" si="0"/>
        <v>2.5</v>
      </c>
      <c r="F16" s="57">
        <v>1</v>
      </c>
      <c r="G16" s="58">
        <f t="shared" si="1"/>
        <v>2.5</v>
      </c>
      <c r="H16" s="57">
        <v>1</v>
      </c>
      <c r="I16" s="58">
        <f t="shared" si="2"/>
        <v>2.5</v>
      </c>
      <c r="J16" s="59">
        <v>1</v>
      </c>
      <c r="K16" s="60">
        <f t="shared" si="3"/>
        <v>2.5</v>
      </c>
      <c r="L16" s="2"/>
      <c r="M16" s="2"/>
      <c r="N16" s="2"/>
    </row>
    <row r="17" spans="1:14" x14ac:dyDescent="0.2">
      <c r="A17" s="61"/>
      <c r="B17" s="61" t="s">
        <v>24</v>
      </c>
      <c r="C17" s="62"/>
      <c r="E17" s="63">
        <f>SUM(E5:E16)</f>
        <v>12.209999999999999</v>
      </c>
      <c r="F17" s="64"/>
      <c r="G17" s="63">
        <f>SUM(G5:G16)</f>
        <v>18.77</v>
      </c>
      <c r="H17" s="64"/>
      <c r="I17" s="63">
        <f>SUM(I5:I16)</f>
        <v>25.41</v>
      </c>
      <c r="J17" s="64"/>
      <c r="K17" s="63">
        <f>SUM(K5:K16)</f>
        <v>31.38</v>
      </c>
      <c r="L17" s="64"/>
      <c r="M17" s="2"/>
      <c r="N17" s="2"/>
    </row>
    <row r="18" spans="1:14" x14ac:dyDescent="0.2">
      <c r="B18" s="2" t="s">
        <v>25</v>
      </c>
      <c r="D18" s="11"/>
      <c r="E18" s="43">
        <f>E3</f>
        <v>50</v>
      </c>
      <c r="F18" s="11"/>
      <c r="G18" s="43">
        <f>G3</f>
        <v>70</v>
      </c>
      <c r="H18" s="11"/>
      <c r="I18" s="43">
        <f>I3</f>
        <v>95</v>
      </c>
      <c r="J18" s="11"/>
      <c r="K18" s="43">
        <f>K3</f>
        <v>110</v>
      </c>
      <c r="L18" s="2"/>
      <c r="M18" s="2"/>
      <c r="N18" s="2"/>
    </row>
    <row r="19" spans="1:14" x14ac:dyDescent="0.2">
      <c r="B19" s="2" t="s">
        <v>26</v>
      </c>
      <c r="C19" s="65">
        <v>0.71</v>
      </c>
      <c r="D19" s="11"/>
      <c r="E19" s="43">
        <f>E18*$C19</f>
        <v>35.5</v>
      </c>
      <c r="F19" s="11"/>
      <c r="G19" s="43">
        <f>G18*$C19</f>
        <v>49.699999999999996</v>
      </c>
      <c r="H19" s="11"/>
      <c r="I19" s="43">
        <f>I18*$C19</f>
        <v>67.45</v>
      </c>
      <c r="J19" s="11"/>
      <c r="K19" s="43">
        <f>K18*$C19</f>
        <v>78.099999999999994</v>
      </c>
      <c r="L19" s="2"/>
      <c r="M19" s="2"/>
      <c r="N19" s="2"/>
    </row>
    <row r="20" spans="1:14" x14ac:dyDescent="0.2">
      <c r="B20" s="2" t="s">
        <v>27</v>
      </c>
      <c r="C20" s="66">
        <v>0.5</v>
      </c>
      <c r="D20" s="11"/>
      <c r="E20" s="67">
        <f>E19*$C20</f>
        <v>17.75</v>
      </c>
      <c r="F20" s="11"/>
      <c r="G20" s="67">
        <f>G19*$C20</f>
        <v>24.849999999999998</v>
      </c>
      <c r="H20" s="11"/>
      <c r="I20" s="67">
        <f>I19*$C20</f>
        <v>33.725000000000001</v>
      </c>
      <c r="J20" s="11"/>
      <c r="K20" s="67">
        <f>K19*$C20</f>
        <v>39.049999999999997</v>
      </c>
      <c r="L20" s="2"/>
      <c r="M20" s="2"/>
      <c r="N20" s="2"/>
    </row>
    <row r="21" spans="1:14" x14ac:dyDescent="0.2">
      <c r="B21" s="2" t="s">
        <v>28</v>
      </c>
      <c r="C21" s="66">
        <v>0.5</v>
      </c>
      <c r="D21" s="11"/>
      <c r="E21" s="43">
        <f>E19*$C21</f>
        <v>17.75</v>
      </c>
      <c r="F21" s="11"/>
      <c r="G21" s="43">
        <f>G19*$C21</f>
        <v>24.849999999999998</v>
      </c>
      <c r="H21" s="11"/>
      <c r="I21" s="43">
        <f>I19*$C21</f>
        <v>33.725000000000001</v>
      </c>
      <c r="J21" s="11"/>
      <c r="K21" s="43">
        <f>K19*$C21</f>
        <v>39.049999999999997</v>
      </c>
      <c r="L21" s="2"/>
      <c r="M21" s="2"/>
      <c r="N21" s="2"/>
    </row>
    <row r="22" spans="1:14" x14ac:dyDescent="0.2">
      <c r="B22" s="68" t="s">
        <v>29</v>
      </c>
      <c r="C22" s="69"/>
      <c r="D22" s="11"/>
      <c r="E22" s="43">
        <f>E19-E17</f>
        <v>23.29</v>
      </c>
      <c r="F22" s="11"/>
      <c r="G22" s="43">
        <f>G19-G17</f>
        <v>30.929999999999996</v>
      </c>
      <c r="H22" s="11"/>
      <c r="I22" s="43">
        <f>I19-I17</f>
        <v>42.040000000000006</v>
      </c>
      <c r="J22" s="11"/>
      <c r="K22" s="43">
        <f>K19-K17</f>
        <v>46.72</v>
      </c>
      <c r="L22" s="2"/>
      <c r="M22" s="2"/>
      <c r="N22" s="2"/>
    </row>
    <row r="23" spans="1:14" x14ac:dyDescent="0.2">
      <c r="B23" s="68" t="s">
        <v>30</v>
      </c>
      <c r="C23" s="70">
        <v>-0.1</v>
      </c>
      <c r="D23" s="11"/>
      <c r="E23" s="43">
        <f>E18*C23</f>
        <v>-5</v>
      </c>
      <c r="F23" s="11"/>
      <c r="G23" s="43">
        <f>G18*C23</f>
        <v>-7</v>
      </c>
      <c r="H23" s="11"/>
      <c r="I23" s="43">
        <f>I18*C23</f>
        <v>-9.5</v>
      </c>
      <c r="J23" s="11"/>
      <c r="K23" s="43">
        <f>K18*C23</f>
        <v>-11</v>
      </c>
      <c r="L23" s="2"/>
      <c r="M23" s="2"/>
      <c r="N23" s="2"/>
    </row>
    <row r="24" spans="1:14" x14ac:dyDescent="0.2"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1"/>
      <c r="K24" s="43">
        <f>E24</f>
        <v>-2.75</v>
      </c>
      <c r="L24" s="2"/>
      <c r="M24" s="2"/>
      <c r="N24" s="2"/>
    </row>
    <row r="25" spans="1:14" x14ac:dyDescent="0.2"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1"/>
      <c r="K25" s="43">
        <f>E25</f>
        <v>-4.99</v>
      </c>
      <c r="L25" s="2"/>
      <c r="M25" s="2"/>
      <c r="N25" s="2"/>
    </row>
    <row r="26" spans="1:14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74"/>
      <c r="K26" s="75">
        <f>E26</f>
        <v>-3</v>
      </c>
      <c r="L26" s="2"/>
      <c r="M26" s="2"/>
      <c r="N26" s="2"/>
    </row>
    <row r="27" spans="1:14" x14ac:dyDescent="0.2">
      <c r="A27" s="34"/>
      <c r="B27" s="76" t="s">
        <v>34</v>
      </c>
      <c r="C27" s="77"/>
      <c r="D27" s="74"/>
      <c r="E27" s="75">
        <f>SUM(E22:E26)</f>
        <v>7.5499999999999989</v>
      </c>
      <c r="F27" s="34"/>
      <c r="G27" s="75">
        <f>SUM(G22:G26)</f>
        <v>13.189999999999998</v>
      </c>
      <c r="H27" s="34"/>
      <c r="I27" s="75">
        <f>SUM(I22:I26)</f>
        <v>21.800000000000004</v>
      </c>
      <c r="J27" s="34"/>
      <c r="K27" s="75">
        <f>SUM(K22:K26)</f>
        <v>24.979999999999997</v>
      </c>
      <c r="L27" s="2"/>
      <c r="M27" s="2"/>
      <c r="N27" s="2"/>
    </row>
    <row r="28" spans="1:14" x14ac:dyDescent="0.2">
      <c r="A28" s="34"/>
      <c r="B28" s="34" t="s">
        <v>35</v>
      </c>
      <c r="C28" s="34"/>
      <c r="D28" s="78"/>
      <c r="E28" s="79">
        <f>E27/E18</f>
        <v>0.15099999999999997</v>
      </c>
      <c r="F28" s="34"/>
      <c r="G28" s="79">
        <f>G27/G18</f>
        <v>0.18842857142857139</v>
      </c>
      <c r="H28" s="34"/>
      <c r="I28" s="79">
        <f>I27/I18</f>
        <v>0.22947368421052636</v>
      </c>
      <c r="J28" s="34"/>
      <c r="K28" s="79">
        <f>K27/K18</f>
        <v>0.22709090909090907</v>
      </c>
      <c r="L28" s="2"/>
      <c r="M28" s="2"/>
      <c r="N28" s="2"/>
    </row>
    <row r="29" spans="1:14" x14ac:dyDescent="0.2">
      <c r="A29" s="34"/>
      <c r="B29" s="34"/>
      <c r="C29" s="34"/>
      <c r="D29" s="78"/>
      <c r="E29" s="78"/>
      <c r="F29" s="78"/>
      <c r="G29" s="78"/>
      <c r="H29" s="78"/>
      <c r="I29" s="78"/>
      <c r="J29" s="78"/>
      <c r="K29" s="78"/>
      <c r="L29" s="2"/>
      <c r="M29" s="2"/>
      <c r="N29" s="2"/>
    </row>
    <row r="30" spans="1:14" x14ac:dyDescent="0.2">
      <c r="A30" s="34"/>
      <c r="B30" s="80" t="s">
        <v>36</v>
      </c>
      <c r="C30" s="81"/>
      <c r="D30" s="82"/>
      <c r="E30" s="83">
        <f>E17/E18</f>
        <v>0.24419999999999997</v>
      </c>
      <c r="F30" s="81"/>
      <c r="G30" s="83">
        <f>G17/G18</f>
        <v>0.26814285714285713</v>
      </c>
      <c r="H30" s="81"/>
      <c r="I30" s="84">
        <f>I17/I18</f>
        <v>0.26747368421052631</v>
      </c>
      <c r="J30" s="81"/>
      <c r="K30" s="84">
        <f>K17/K18</f>
        <v>0.28527272727272729</v>
      </c>
      <c r="L30" s="2"/>
      <c r="M30" s="2"/>
      <c r="N30" s="2"/>
    </row>
    <row r="31" spans="1:14" x14ac:dyDescent="0.2">
      <c r="D31" s="85"/>
      <c r="E31" s="86"/>
      <c r="G31" s="86"/>
      <c r="I31" s="86"/>
      <c r="K31" s="86"/>
      <c r="L31" s="87"/>
      <c r="M31" s="87"/>
      <c r="N31" s="2"/>
    </row>
    <row r="32" spans="1:14" x14ac:dyDescent="0.2"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88" t="s">
        <v>37</v>
      </c>
      <c r="K32" s="89" t="s">
        <v>38</v>
      </c>
      <c r="L32" s="87"/>
      <c r="M32" s="87"/>
      <c r="N32" s="2"/>
    </row>
    <row r="33" spans="1:14" x14ac:dyDescent="0.2">
      <c r="C33" s="90" t="s">
        <v>39</v>
      </c>
      <c r="D33" s="91">
        <v>9</v>
      </c>
      <c r="E33" s="92">
        <f>D33*2.54</f>
        <v>22.86</v>
      </c>
      <c r="F33" s="91">
        <v>10</v>
      </c>
      <c r="G33" s="92">
        <f>F33*2.54</f>
        <v>25.4</v>
      </c>
      <c r="H33" s="91">
        <v>11</v>
      </c>
      <c r="I33" s="92">
        <f>H33*2.54</f>
        <v>27.94</v>
      </c>
      <c r="J33" s="91"/>
      <c r="K33" s="92">
        <f>J33*2.54</f>
        <v>0</v>
      </c>
      <c r="L33" s="87"/>
      <c r="M33" s="87"/>
      <c r="N33" s="2"/>
    </row>
    <row r="34" spans="1:14" x14ac:dyDescent="0.2">
      <c r="C34" s="90" t="s">
        <v>40</v>
      </c>
      <c r="D34" s="91">
        <v>12</v>
      </c>
      <c r="E34" s="92">
        <f>D34*2.54</f>
        <v>30.48</v>
      </c>
      <c r="F34" s="91">
        <v>13</v>
      </c>
      <c r="G34" s="92">
        <f>F34*2.54</f>
        <v>33.020000000000003</v>
      </c>
      <c r="H34" s="91">
        <v>14</v>
      </c>
      <c r="I34" s="92">
        <f>H34*2.54</f>
        <v>35.56</v>
      </c>
      <c r="J34" s="91"/>
      <c r="K34" s="92">
        <f>J34*2.54</f>
        <v>0</v>
      </c>
    </row>
    <row r="35" spans="1:14" s="14" customFormat="1" x14ac:dyDescent="0.2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</row>
    <row r="36" spans="1:14" s="14" customFormat="1" x14ac:dyDescent="0.2">
      <c r="A36" s="5"/>
      <c r="B36" s="5"/>
      <c r="C36" s="2"/>
      <c r="D36" s="2"/>
      <c r="E36" s="2"/>
      <c r="F36" s="2"/>
      <c r="G36" s="2"/>
      <c r="H36" s="2"/>
      <c r="I36" s="2"/>
      <c r="J36" s="2"/>
      <c r="K36" s="2"/>
    </row>
    <row r="37" spans="1:14" s="14" customFormat="1" x14ac:dyDescent="0.2">
      <c r="A37" s="5"/>
      <c r="B37" s="5"/>
      <c r="C37" s="2"/>
      <c r="D37" s="2"/>
      <c r="E37" s="2"/>
      <c r="F37" s="2"/>
      <c r="G37" s="2"/>
      <c r="H37" s="2"/>
      <c r="I37" s="2"/>
      <c r="J37" s="2"/>
      <c r="K37" s="2"/>
    </row>
    <row r="38" spans="1:14" s="14" customFormat="1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2"/>
      <c r="K38" s="93">
        <v>0.2</v>
      </c>
    </row>
    <row r="39" spans="1:14" s="14" customFormat="1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2"/>
      <c r="K39" s="43" t="e">
        <f>K38*#REF!</f>
        <v>#REF!</v>
      </c>
    </row>
    <row r="41" spans="1:14" x14ac:dyDescent="0.2">
      <c r="A41" s="209" t="s">
        <v>41</v>
      </c>
      <c r="B41" s="209"/>
      <c r="C41" s="209"/>
    </row>
    <row r="42" spans="1:14" x14ac:dyDescent="0.2">
      <c r="A42" s="88"/>
      <c r="C42" s="94" t="s">
        <v>42</v>
      </c>
      <c r="E42" s="94" t="s">
        <v>43</v>
      </c>
    </row>
    <row r="43" spans="1:14" x14ac:dyDescent="0.2">
      <c r="A43" s="96"/>
      <c r="B43" s="24" t="s">
        <v>44</v>
      </c>
      <c r="C43" s="25">
        <v>0.62</v>
      </c>
      <c r="D43" s="97">
        <f>C43-E43</f>
        <v>-0.29000000000000004</v>
      </c>
      <c r="E43" s="25">
        <v>0.91</v>
      </c>
    </row>
    <row r="44" spans="1:14" x14ac:dyDescent="0.2">
      <c r="A44" s="96"/>
      <c r="B44" s="24" t="s">
        <v>45</v>
      </c>
      <c r="C44" s="25">
        <v>1.47</v>
      </c>
      <c r="D44" s="97">
        <f t="shared" ref="D44:D96" si="4">C44-E44</f>
        <v>-7.0000000000000062E-2</v>
      </c>
      <c r="E44" s="25">
        <v>1.54</v>
      </c>
    </row>
    <row r="45" spans="1:14" x14ac:dyDescent="0.2">
      <c r="A45" s="96"/>
      <c r="B45" s="24" t="s">
        <v>9</v>
      </c>
      <c r="C45" s="25">
        <v>0.63</v>
      </c>
      <c r="D45" s="97">
        <f t="shared" si="4"/>
        <v>-0.12</v>
      </c>
      <c r="E45" s="25">
        <v>0.75</v>
      </c>
    </row>
    <row r="46" spans="1:14" x14ac:dyDescent="0.2">
      <c r="A46" s="96"/>
      <c r="B46" s="24" t="s">
        <v>46</v>
      </c>
      <c r="C46" s="25">
        <v>0.63</v>
      </c>
      <c r="D46" s="97">
        <f t="shared" si="4"/>
        <v>-0.12</v>
      </c>
      <c r="E46" s="25">
        <v>0.75</v>
      </c>
    </row>
    <row r="47" spans="1:14" x14ac:dyDescent="0.2">
      <c r="A47" s="96"/>
      <c r="B47" s="24" t="s">
        <v>47</v>
      </c>
      <c r="C47" s="25">
        <v>0.63</v>
      </c>
      <c r="D47" s="97">
        <f t="shared" si="4"/>
        <v>-0.12</v>
      </c>
      <c r="E47" s="25">
        <v>0.75</v>
      </c>
    </row>
    <row r="48" spans="1:14" x14ac:dyDescent="0.2">
      <c r="A48" s="96"/>
      <c r="B48" s="24" t="s">
        <v>17</v>
      </c>
      <c r="C48" s="25">
        <v>1.28</v>
      </c>
      <c r="D48" s="97">
        <f>C48-E48</f>
        <v>-0.32000000000000006</v>
      </c>
      <c r="E48" s="25">
        <v>1.6</v>
      </c>
    </row>
    <row r="49" spans="1:5" x14ac:dyDescent="0.2">
      <c r="A49" s="96"/>
      <c r="B49" s="24" t="s">
        <v>48</v>
      </c>
      <c r="C49" s="25">
        <v>1.06</v>
      </c>
      <c r="D49" s="97">
        <f>C49-E49</f>
        <v>-0.43999999999999995</v>
      </c>
      <c r="E49" s="25">
        <v>1.5</v>
      </c>
    </row>
    <row r="50" spans="1:5" x14ac:dyDescent="0.2">
      <c r="A50" s="96"/>
      <c r="B50" s="24" t="s">
        <v>49</v>
      </c>
      <c r="C50" s="25">
        <v>1.26</v>
      </c>
      <c r="D50" s="97">
        <f>C50-E50</f>
        <v>-0.92000000000000015</v>
      </c>
      <c r="E50" s="25">
        <v>2.1800000000000002</v>
      </c>
    </row>
    <row r="51" spans="1:5" x14ac:dyDescent="0.2">
      <c r="A51" s="96"/>
      <c r="B51" s="24" t="s">
        <v>50</v>
      </c>
      <c r="C51" s="25">
        <v>0.84</v>
      </c>
      <c r="D51" s="97">
        <f>C51-E51</f>
        <v>-0.13</v>
      </c>
      <c r="E51" s="25">
        <v>0.97</v>
      </c>
    </row>
    <row r="52" spans="1:5" x14ac:dyDescent="0.2">
      <c r="A52" s="96"/>
      <c r="B52" s="97" t="s">
        <v>51</v>
      </c>
      <c r="C52" s="25">
        <v>1.1399999999999999</v>
      </c>
      <c r="D52" s="97">
        <f>C52-E52</f>
        <v>-0.3600000000000001</v>
      </c>
      <c r="E52" s="25">
        <v>1.5</v>
      </c>
    </row>
    <row r="53" spans="1:5" x14ac:dyDescent="0.2">
      <c r="A53" s="96" t="s">
        <v>52</v>
      </c>
      <c r="B53" s="24" t="s">
        <v>53</v>
      </c>
      <c r="C53" s="25">
        <v>2.2999999999999998</v>
      </c>
      <c r="D53" s="97">
        <f t="shared" si="4"/>
        <v>2.0000000000000018E-2</v>
      </c>
      <c r="E53" s="25">
        <v>2.2799999999999998</v>
      </c>
    </row>
    <row r="54" spans="1:5" x14ac:dyDescent="0.2">
      <c r="A54" s="96" t="s">
        <v>8</v>
      </c>
      <c r="B54" s="24" t="s">
        <v>54</v>
      </c>
      <c r="C54" s="25">
        <v>1.69</v>
      </c>
      <c r="D54" s="97">
        <f t="shared" si="4"/>
        <v>5.0000000000000044E-2</v>
      </c>
      <c r="E54" s="25">
        <v>1.64</v>
      </c>
    </row>
    <row r="55" spans="1:5" x14ac:dyDescent="0.2">
      <c r="A55" s="96" t="s">
        <v>55</v>
      </c>
      <c r="B55" s="24" t="s">
        <v>53</v>
      </c>
      <c r="C55" s="25">
        <v>2.14</v>
      </c>
      <c r="D55" s="97">
        <f t="shared" si="4"/>
        <v>0</v>
      </c>
      <c r="E55" s="25">
        <v>2.14</v>
      </c>
    </row>
    <row r="56" spans="1:5" x14ac:dyDescent="0.2">
      <c r="A56" s="96"/>
      <c r="B56" s="24" t="s">
        <v>56</v>
      </c>
      <c r="C56" s="25">
        <v>0.77</v>
      </c>
      <c r="D56" s="97">
        <f t="shared" si="4"/>
        <v>-0.13</v>
      </c>
      <c r="E56" s="25">
        <v>0.9</v>
      </c>
    </row>
    <row r="57" spans="1:5" x14ac:dyDescent="0.2">
      <c r="A57" s="96"/>
      <c r="B57" s="24" t="s">
        <v>57</v>
      </c>
      <c r="C57" s="25">
        <v>1.1299999999999999</v>
      </c>
      <c r="D57" s="97">
        <f t="shared" si="4"/>
        <v>-7.0000000000000062E-2</v>
      </c>
      <c r="E57" s="25">
        <v>1.2</v>
      </c>
    </row>
    <row r="58" spans="1:5" x14ac:dyDescent="0.2">
      <c r="A58" s="96"/>
      <c r="B58" s="24" t="s">
        <v>58</v>
      </c>
      <c r="C58" s="25">
        <v>1.47</v>
      </c>
      <c r="D58" s="97">
        <f t="shared" si="4"/>
        <v>-0.16999999999999993</v>
      </c>
      <c r="E58" s="25">
        <v>1.64</v>
      </c>
    </row>
    <row r="59" spans="1:5" x14ac:dyDescent="0.2">
      <c r="A59" s="96"/>
      <c r="B59" s="24" t="s">
        <v>59</v>
      </c>
      <c r="C59" s="25">
        <v>0.84</v>
      </c>
      <c r="D59" s="97">
        <f t="shared" si="4"/>
        <v>-0.30999999999999994</v>
      </c>
      <c r="E59" s="25">
        <v>1.1499999999999999</v>
      </c>
    </row>
    <row r="60" spans="1:5" x14ac:dyDescent="0.2">
      <c r="A60" s="96"/>
      <c r="B60" s="24" t="s">
        <v>60</v>
      </c>
      <c r="C60" s="25">
        <v>0.84</v>
      </c>
      <c r="D60" s="97"/>
      <c r="E60" s="25">
        <v>1.41</v>
      </c>
    </row>
    <row r="61" spans="1:5" x14ac:dyDescent="0.2">
      <c r="A61" s="96"/>
      <c r="B61" s="98" t="s">
        <v>61</v>
      </c>
      <c r="C61" s="25">
        <v>0.79</v>
      </c>
      <c r="D61" s="97">
        <f t="shared" si="4"/>
        <v>-4.9999999999999933E-2</v>
      </c>
      <c r="E61" s="25">
        <v>0.84</v>
      </c>
    </row>
    <row r="62" spans="1:5" x14ac:dyDescent="0.2">
      <c r="A62" s="96"/>
      <c r="B62" s="24" t="s">
        <v>62</v>
      </c>
      <c r="C62" s="25">
        <v>1.65</v>
      </c>
      <c r="D62" s="97">
        <f t="shared" si="4"/>
        <v>-0.77</v>
      </c>
      <c r="E62" s="25">
        <v>2.42</v>
      </c>
    </row>
    <row r="63" spans="1:5" x14ac:dyDescent="0.2">
      <c r="A63" s="96"/>
      <c r="B63" s="24" t="s">
        <v>63</v>
      </c>
      <c r="C63" s="25">
        <v>0.51</v>
      </c>
      <c r="D63" s="97">
        <f t="shared" si="4"/>
        <v>-0.17999999999999994</v>
      </c>
      <c r="E63" s="25">
        <v>0.69</v>
      </c>
    </row>
    <row r="64" spans="1:5" x14ac:dyDescent="0.2">
      <c r="A64" s="96"/>
      <c r="B64" s="24" t="s">
        <v>64</v>
      </c>
      <c r="C64" s="94">
        <v>0.66</v>
      </c>
      <c r="D64" s="97">
        <f t="shared" si="4"/>
        <v>0</v>
      </c>
      <c r="E64" s="25">
        <v>0.66</v>
      </c>
    </row>
    <row r="65" spans="1:5" x14ac:dyDescent="0.2">
      <c r="A65" s="96" t="s">
        <v>55</v>
      </c>
      <c r="B65" s="2" t="s">
        <v>65</v>
      </c>
      <c r="C65" s="25">
        <v>1.29</v>
      </c>
      <c r="D65" s="97"/>
      <c r="E65" s="25">
        <v>1.25</v>
      </c>
    </row>
    <row r="66" spans="1:5" x14ac:dyDescent="0.2">
      <c r="A66" s="96"/>
      <c r="B66" s="2" t="s">
        <v>66</v>
      </c>
      <c r="C66" s="25">
        <v>1.64</v>
      </c>
      <c r="D66" s="97"/>
      <c r="E66" s="25">
        <v>2.85</v>
      </c>
    </row>
    <row r="67" spans="1:5" x14ac:dyDescent="0.2">
      <c r="A67" s="99" t="s">
        <v>14</v>
      </c>
      <c r="B67" s="100" t="s">
        <v>11</v>
      </c>
      <c r="C67" s="25">
        <v>0.96</v>
      </c>
      <c r="D67" s="97">
        <f t="shared" si="4"/>
        <v>-8.0000000000000071E-2</v>
      </c>
      <c r="E67" s="25">
        <v>1.04</v>
      </c>
    </row>
    <row r="68" spans="1:5" x14ac:dyDescent="0.2">
      <c r="A68" s="101" t="s">
        <v>12</v>
      </c>
      <c r="B68" s="24" t="s">
        <v>11</v>
      </c>
      <c r="C68" s="25">
        <v>0.96</v>
      </c>
      <c r="D68" s="97">
        <f t="shared" si="4"/>
        <v>-0.12000000000000011</v>
      </c>
      <c r="E68" s="25">
        <v>1.08</v>
      </c>
    </row>
    <row r="69" spans="1:5" x14ac:dyDescent="0.2">
      <c r="A69" s="101" t="s">
        <v>67</v>
      </c>
      <c r="B69" s="24" t="s">
        <v>11</v>
      </c>
      <c r="C69" s="25">
        <v>0.96</v>
      </c>
      <c r="D69" s="97">
        <f t="shared" si="4"/>
        <v>-0.12000000000000011</v>
      </c>
      <c r="E69" s="25">
        <v>1.08</v>
      </c>
    </row>
    <row r="70" spans="1:5" x14ac:dyDescent="0.2">
      <c r="A70" s="101" t="s">
        <v>68</v>
      </c>
      <c r="B70" s="24" t="s">
        <v>11</v>
      </c>
      <c r="C70" s="25">
        <v>0.96</v>
      </c>
      <c r="D70" s="97">
        <f t="shared" si="4"/>
        <v>-0.18999999999999995</v>
      </c>
      <c r="E70" s="25">
        <v>1.1499999999999999</v>
      </c>
    </row>
    <row r="71" spans="1:5" x14ac:dyDescent="0.2">
      <c r="A71" s="101" t="s">
        <v>69</v>
      </c>
      <c r="B71" s="24" t="s">
        <v>11</v>
      </c>
      <c r="C71" s="25">
        <v>0.96</v>
      </c>
      <c r="D71" s="97">
        <f t="shared" si="4"/>
        <v>-0.12000000000000011</v>
      </c>
      <c r="E71" s="25">
        <v>1.08</v>
      </c>
    </row>
    <row r="72" spans="1:5" x14ac:dyDescent="0.2">
      <c r="A72" s="101" t="s">
        <v>55</v>
      </c>
      <c r="B72" s="24" t="s">
        <v>11</v>
      </c>
      <c r="C72" s="25">
        <v>0.96</v>
      </c>
      <c r="D72" s="97">
        <f t="shared" si="4"/>
        <v>-0.32000000000000006</v>
      </c>
      <c r="E72" s="25">
        <v>1.28</v>
      </c>
    </row>
    <row r="73" spans="1:5" x14ac:dyDescent="0.2">
      <c r="A73" s="102" t="s">
        <v>70</v>
      </c>
      <c r="B73" s="103" t="s">
        <v>11</v>
      </c>
      <c r="C73" s="25">
        <v>0.87</v>
      </c>
      <c r="D73" s="97">
        <f t="shared" si="4"/>
        <v>-0.30999999999999994</v>
      </c>
      <c r="E73" s="25">
        <v>1.18</v>
      </c>
    </row>
    <row r="74" spans="1:5" x14ac:dyDescent="0.2">
      <c r="A74" s="96"/>
      <c r="B74" s="24" t="s">
        <v>18</v>
      </c>
      <c r="C74" s="25">
        <v>0.92</v>
      </c>
      <c r="D74" s="97">
        <f t="shared" si="4"/>
        <v>-0.27999999999999992</v>
      </c>
      <c r="E74" s="25">
        <v>1.2</v>
      </c>
    </row>
    <row r="75" spans="1:5" x14ac:dyDescent="0.2">
      <c r="A75" s="96"/>
      <c r="B75" s="24" t="s">
        <v>71</v>
      </c>
      <c r="C75" s="25">
        <v>0.63</v>
      </c>
      <c r="D75" s="97">
        <f t="shared" si="4"/>
        <v>6.0000000000000053E-2</v>
      </c>
      <c r="E75" s="25">
        <v>0.56999999999999995</v>
      </c>
    </row>
    <row r="76" spans="1:5" x14ac:dyDescent="0.2">
      <c r="A76" s="96"/>
      <c r="B76" s="24" t="s">
        <v>72</v>
      </c>
      <c r="C76" s="25">
        <v>0.84</v>
      </c>
      <c r="D76" s="97">
        <f t="shared" si="4"/>
        <v>0</v>
      </c>
      <c r="E76" s="25">
        <v>0.84</v>
      </c>
    </row>
    <row r="77" spans="1:5" x14ac:dyDescent="0.2">
      <c r="A77" s="96"/>
      <c r="B77" s="24" t="s">
        <v>73</v>
      </c>
      <c r="C77" s="25">
        <v>0.9</v>
      </c>
      <c r="D77" s="97">
        <f t="shared" si="4"/>
        <v>-0.51999999999999991</v>
      </c>
      <c r="E77" s="25">
        <v>1.42</v>
      </c>
    </row>
    <row r="78" spans="1:5" x14ac:dyDescent="0.2">
      <c r="A78" s="96"/>
      <c r="B78" s="24" t="s">
        <v>74</v>
      </c>
      <c r="C78" s="25">
        <v>0.53</v>
      </c>
      <c r="D78" s="97">
        <f t="shared" si="4"/>
        <v>-0.17999999999999994</v>
      </c>
      <c r="E78" s="25">
        <v>0.71</v>
      </c>
    </row>
    <row r="79" spans="1:5" x14ac:dyDescent="0.2">
      <c r="A79" s="96"/>
      <c r="B79" s="24" t="s">
        <v>75</v>
      </c>
      <c r="C79" s="25">
        <v>0.85</v>
      </c>
      <c r="D79" s="97"/>
      <c r="E79" s="25">
        <v>1.18</v>
      </c>
    </row>
    <row r="80" spans="1:5" x14ac:dyDescent="0.2">
      <c r="A80" s="96"/>
      <c r="B80" s="24" t="s">
        <v>76</v>
      </c>
      <c r="C80" s="25">
        <v>0.59</v>
      </c>
      <c r="D80" s="97">
        <f t="shared" si="4"/>
        <v>-0.15000000000000002</v>
      </c>
      <c r="E80" s="25">
        <v>0.74</v>
      </c>
    </row>
    <row r="81" spans="1:5" x14ac:dyDescent="0.2">
      <c r="A81" s="96"/>
      <c r="B81" s="2" t="s">
        <v>77</v>
      </c>
      <c r="C81" s="25">
        <v>0.85</v>
      </c>
      <c r="D81" s="97">
        <f t="shared" si="4"/>
        <v>-0.13</v>
      </c>
      <c r="E81" s="25">
        <v>0.98</v>
      </c>
    </row>
    <row r="82" spans="1:5" x14ac:dyDescent="0.2">
      <c r="A82" s="96"/>
      <c r="B82" s="24" t="s">
        <v>78</v>
      </c>
      <c r="C82" s="25">
        <v>0.77</v>
      </c>
      <c r="D82" s="97">
        <f t="shared" si="4"/>
        <v>-0.25</v>
      </c>
      <c r="E82" s="25">
        <v>1.02</v>
      </c>
    </row>
    <row r="83" spans="1:5" x14ac:dyDescent="0.2">
      <c r="A83" s="96"/>
      <c r="B83" s="24" t="s">
        <v>79</v>
      </c>
      <c r="C83" s="25">
        <v>1.4</v>
      </c>
      <c r="D83" s="97">
        <f t="shared" si="4"/>
        <v>-0.30000000000000004</v>
      </c>
      <c r="E83" s="25">
        <v>1.7</v>
      </c>
    </row>
    <row r="84" spans="1:5" x14ac:dyDescent="0.2">
      <c r="A84" s="96" t="s">
        <v>8</v>
      </c>
      <c r="B84" s="24" t="s">
        <v>80</v>
      </c>
      <c r="C84" s="25">
        <v>0.94</v>
      </c>
      <c r="D84" s="97">
        <f t="shared" si="4"/>
        <v>-0.16000000000000014</v>
      </c>
      <c r="E84" s="25">
        <v>1.1000000000000001</v>
      </c>
    </row>
    <row r="85" spans="1:5" x14ac:dyDescent="0.2">
      <c r="A85" s="96"/>
      <c r="B85" s="24" t="s">
        <v>81</v>
      </c>
      <c r="C85" s="25">
        <v>1.41</v>
      </c>
      <c r="D85" s="97">
        <f t="shared" si="4"/>
        <v>-0.19000000000000017</v>
      </c>
      <c r="E85" s="25">
        <v>1.6</v>
      </c>
    </row>
    <row r="86" spans="1:5" x14ac:dyDescent="0.2">
      <c r="A86" s="3"/>
      <c r="C86" s="25"/>
      <c r="D86" s="97"/>
      <c r="E86" s="25"/>
    </row>
    <row r="87" spans="1:5" x14ac:dyDescent="0.2">
      <c r="A87" s="104"/>
      <c r="B87" s="105" t="s">
        <v>82</v>
      </c>
      <c r="C87" s="25">
        <v>0.99</v>
      </c>
      <c r="D87" s="97">
        <f t="shared" si="4"/>
        <v>-1.0000000000000009E-2</v>
      </c>
      <c r="E87" s="25">
        <v>1</v>
      </c>
    </row>
    <row r="88" spans="1:5" x14ac:dyDescent="0.2">
      <c r="A88" s="104"/>
      <c r="B88" s="105" t="s">
        <v>83</v>
      </c>
      <c r="C88" s="25">
        <v>0.98</v>
      </c>
      <c r="D88" s="97"/>
      <c r="E88" s="25">
        <v>1.05</v>
      </c>
    </row>
    <row r="89" spans="1:5" x14ac:dyDescent="0.2">
      <c r="A89" s="106"/>
      <c r="B89" s="107" t="s">
        <v>84</v>
      </c>
      <c r="C89" s="25">
        <v>1.0900000000000001</v>
      </c>
      <c r="D89" s="97">
        <f t="shared" si="4"/>
        <v>-0.18999999999999995</v>
      </c>
      <c r="E89" s="25">
        <v>1.28</v>
      </c>
    </row>
    <row r="90" spans="1:5" x14ac:dyDescent="0.2">
      <c r="A90" s="106"/>
      <c r="B90" s="107" t="s">
        <v>85</v>
      </c>
      <c r="C90" s="25">
        <v>2.1</v>
      </c>
      <c r="D90" s="97">
        <f t="shared" si="4"/>
        <v>0</v>
      </c>
      <c r="E90" s="25">
        <v>2.1</v>
      </c>
    </row>
    <row r="91" spans="1:5" x14ac:dyDescent="0.2">
      <c r="A91" s="104"/>
      <c r="B91" s="105" t="s">
        <v>86</v>
      </c>
      <c r="C91" s="25">
        <v>0.67</v>
      </c>
      <c r="D91" s="97">
        <f t="shared" si="4"/>
        <v>-3.9999999999999925E-2</v>
      </c>
      <c r="E91" s="25">
        <v>0.71</v>
      </c>
    </row>
    <row r="92" spans="1:5" x14ac:dyDescent="0.2">
      <c r="A92" s="104"/>
      <c r="B92" s="105" t="s">
        <v>87</v>
      </c>
      <c r="C92" s="25">
        <v>0.35</v>
      </c>
      <c r="D92" s="97">
        <f t="shared" si="4"/>
        <v>-5.0000000000000044E-2</v>
      </c>
      <c r="E92" s="25">
        <v>0.4</v>
      </c>
    </row>
    <row r="93" spans="1:5" x14ac:dyDescent="0.2">
      <c r="A93" s="104"/>
      <c r="B93" s="105" t="s">
        <v>88</v>
      </c>
      <c r="C93" s="25">
        <v>0.82</v>
      </c>
      <c r="D93" s="97">
        <f t="shared" si="4"/>
        <v>-8.0000000000000071E-2</v>
      </c>
      <c r="E93" s="25">
        <v>0.9</v>
      </c>
    </row>
    <row r="94" spans="1:5" x14ac:dyDescent="0.2">
      <c r="A94" s="104"/>
      <c r="B94" s="105" t="s">
        <v>19</v>
      </c>
      <c r="C94" s="25">
        <v>0.26</v>
      </c>
      <c r="D94" s="97">
        <f t="shared" si="4"/>
        <v>-2.0000000000000018E-2</v>
      </c>
      <c r="E94" s="25">
        <v>0.28000000000000003</v>
      </c>
    </row>
    <row r="95" spans="1:5" x14ac:dyDescent="0.2">
      <c r="A95" s="104"/>
      <c r="B95" s="105" t="s">
        <v>89</v>
      </c>
      <c r="C95" s="25">
        <v>2.1</v>
      </c>
      <c r="D95" s="97">
        <f t="shared" si="4"/>
        <v>-2.9999999999999805E-2</v>
      </c>
      <c r="E95" s="25">
        <v>2.13</v>
      </c>
    </row>
    <row r="96" spans="1:5" x14ac:dyDescent="0.2">
      <c r="A96" s="104"/>
      <c r="B96" s="105" t="s">
        <v>90</v>
      </c>
      <c r="C96" s="25">
        <v>0.69</v>
      </c>
      <c r="D96" s="97">
        <f t="shared" si="4"/>
        <v>-5.0000000000000044E-2</v>
      </c>
      <c r="E96" s="25">
        <v>0.74</v>
      </c>
    </row>
  </sheetData>
  <mergeCells count="2">
    <mergeCell ref="A39:C39"/>
    <mergeCell ref="A41:C41"/>
  </mergeCells>
  <conditionalFormatting sqref="D41:D96">
    <cfRule type="cellIs" dxfId="17" priority="1" operator="lessThan">
      <formula>-0.05</formula>
    </cfRule>
    <cfRule type="cellIs" dxfId="16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54CD77-F329-45D6-8E09-D8E0A350E800}">
  <sheetPr>
    <pageSetUpPr fitToPage="1"/>
  </sheetPr>
  <dimension ref="A1:Q138"/>
  <sheetViews>
    <sheetView tabSelected="1" zoomScaleNormal="100" zoomScaleSheetLayoutView="100" workbookViewId="0">
      <selection activeCell="R6" sqref="R6"/>
    </sheetView>
  </sheetViews>
  <sheetFormatPr baseColWidth="10" defaultColWidth="11.5" defaultRowHeight="14" x14ac:dyDescent="0.2"/>
  <cols>
    <col min="1" max="1" width="10.5" style="2" customWidth="1"/>
    <col min="2" max="2" width="31.5" style="2" customWidth="1"/>
    <col min="3" max="3" width="7" style="2" customWidth="1"/>
    <col min="4" max="4" width="9.5" style="2" bestFit="1" customWidth="1"/>
    <col min="5" max="5" width="9.83203125" style="2" bestFit="1" customWidth="1"/>
    <col min="6" max="6" width="9.5" style="2" bestFit="1" customWidth="1"/>
    <col min="7" max="7" width="9.83203125" style="2" bestFit="1" customWidth="1"/>
    <col min="8" max="8" width="9.5" style="2" customWidth="1"/>
    <col min="9" max="9" width="10.5" style="2" customWidth="1"/>
    <col min="10" max="10" width="9.5" style="2" customWidth="1"/>
    <col min="11" max="11" width="10.5" style="2" customWidth="1"/>
    <col min="12" max="16384" width="11.5" style="5"/>
  </cols>
  <sheetData>
    <row r="1" spans="1:17" x14ac:dyDescent="0.2">
      <c r="A1" s="1" t="s">
        <v>171</v>
      </c>
      <c r="B1" s="2" t="s">
        <v>164</v>
      </c>
      <c r="D1" s="3" t="s">
        <v>134</v>
      </c>
      <c r="F1" s="3" t="s">
        <v>135</v>
      </c>
      <c r="H1" s="3" t="s">
        <v>136</v>
      </c>
      <c r="J1" s="4" t="s">
        <v>4</v>
      </c>
      <c r="L1" s="2"/>
      <c r="M1" s="2"/>
    </row>
    <row r="2" spans="1:17" x14ac:dyDescent="0.2">
      <c r="A2" s="6"/>
      <c r="C2" s="7" t="s">
        <v>5</v>
      </c>
      <c r="D2" s="8" t="str">
        <f>CONCATENATE(A1,"s")</f>
        <v>V5477s</v>
      </c>
      <c r="E2" s="9"/>
      <c r="F2" s="8" t="str">
        <f>CONCATENATE(A1,"d")</f>
        <v>V5477d</v>
      </c>
      <c r="G2" s="9"/>
      <c r="H2" s="8" t="str">
        <f>CONCATENATE(A1,"p")</f>
        <v>V5477p</v>
      </c>
      <c r="I2" s="5"/>
      <c r="J2" s="10" t="str">
        <f>CONCATENATE(A1,"e")</f>
        <v>V5477e</v>
      </c>
      <c r="K2" s="5"/>
      <c r="L2" s="2"/>
      <c r="M2" s="2"/>
      <c r="N2" s="2"/>
    </row>
    <row r="3" spans="1:17" x14ac:dyDescent="0.2">
      <c r="B3" s="2" t="s">
        <v>6</v>
      </c>
      <c r="D3" s="11"/>
      <c r="E3" s="12">
        <v>50</v>
      </c>
      <c r="F3" s="5"/>
      <c r="G3" s="12">
        <f>E3+15</f>
        <v>65</v>
      </c>
      <c r="H3" s="5"/>
      <c r="I3" s="13">
        <f>G3+20</f>
        <v>85</v>
      </c>
      <c r="J3" s="14"/>
      <c r="K3" s="13">
        <f>I3+30</f>
        <v>115</v>
      </c>
      <c r="L3" s="2"/>
      <c r="M3" s="2"/>
      <c r="N3" s="2"/>
      <c r="Q3" s="185"/>
    </row>
    <row r="4" spans="1:17" ht="15" thickBot="1" x14ac:dyDescent="0.25">
      <c r="B4" s="15" t="s">
        <v>7</v>
      </c>
      <c r="D4" s="11"/>
      <c r="E4" s="16">
        <f>E3+10</f>
        <v>60</v>
      </c>
      <c r="F4" s="17"/>
      <c r="G4" s="16">
        <f>G3+10</f>
        <v>75</v>
      </c>
      <c r="H4" s="17"/>
      <c r="I4" s="16">
        <f>I3+10</f>
        <v>95</v>
      </c>
      <c r="J4" s="17"/>
      <c r="K4" s="16">
        <f>K3+10</f>
        <v>125</v>
      </c>
      <c r="L4" s="2"/>
      <c r="M4" s="2"/>
      <c r="N4" s="2"/>
    </row>
    <row r="5" spans="1:17" x14ac:dyDescent="0.2">
      <c r="A5" s="18" t="s">
        <v>70</v>
      </c>
      <c r="B5" s="19" t="s">
        <v>74</v>
      </c>
      <c r="C5" s="119">
        <v>0.62</v>
      </c>
      <c r="D5" s="21">
        <v>3</v>
      </c>
      <c r="E5" s="20">
        <f>C5*D5</f>
        <v>1.8599999999999999</v>
      </c>
      <c r="F5" s="21">
        <v>4</v>
      </c>
      <c r="G5" s="20">
        <f t="shared" ref="G5:G16" si="0">C5*F5</f>
        <v>2.48</v>
      </c>
      <c r="H5" s="21">
        <v>4</v>
      </c>
      <c r="I5" s="20">
        <f t="shared" ref="I5:I16" si="1">C5*H5</f>
        <v>2.48</v>
      </c>
      <c r="J5" s="21">
        <v>4</v>
      </c>
      <c r="K5" s="22">
        <f>C5*J5</f>
        <v>2.48</v>
      </c>
      <c r="L5" s="2"/>
      <c r="M5" s="2"/>
      <c r="N5" s="2"/>
    </row>
    <row r="6" spans="1:17" x14ac:dyDescent="0.2">
      <c r="A6" s="23" t="s">
        <v>70</v>
      </c>
      <c r="B6" s="30" t="s">
        <v>63</v>
      </c>
      <c r="C6" s="43">
        <v>0.6</v>
      </c>
      <c r="D6" s="31">
        <v>3</v>
      </c>
      <c r="E6" s="25">
        <f>C6*D6</f>
        <v>1.7999999999999998</v>
      </c>
      <c r="F6" s="31">
        <v>3</v>
      </c>
      <c r="G6" s="25">
        <f t="shared" si="0"/>
        <v>1.7999999999999998</v>
      </c>
      <c r="H6" s="26">
        <v>4</v>
      </c>
      <c r="I6" s="25">
        <f t="shared" si="1"/>
        <v>2.4</v>
      </c>
      <c r="J6" s="26">
        <v>4</v>
      </c>
      <c r="K6" s="27">
        <f t="shared" ref="K6:K16" si="2">C6*J6</f>
        <v>2.4</v>
      </c>
      <c r="L6" s="2"/>
      <c r="M6" s="2"/>
      <c r="N6" s="2"/>
    </row>
    <row r="7" spans="1:17" x14ac:dyDescent="0.2">
      <c r="A7" s="23" t="s">
        <v>70</v>
      </c>
      <c r="B7" s="30" t="s">
        <v>11</v>
      </c>
      <c r="C7" s="43">
        <v>1.62</v>
      </c>
      <c r="D7" s="26">
        <v>2</v>
      </c>
      <c r="E7" s="25">
        <f>C7*D7</f>
        <v>3.24</v>
      </c>
      <c r="F7" s="26">
        <v>3</v>
      </c>
      <c r="G7" s="25">
        <f t="shared" si="0"/>
        <v>4.8600000000000003</v>
      </c>
      <c r="H7" s="26">
        <v>6</v>
      </c>
      <c r="I7" s="25">
        <f t="shared" si="1"/>
        <v>9.7200000000000006</v>
      </c>
      <c r="J7" s="26">
        <v>12</v>
      </c>
      <c r="K7" s="27">
        <f t="shared" si="2"/>
        <v>19.440000000000001</v>
      </c>
      <c r="L7" s="2"/>
      <c r="M7" s="2"/>
      <c r="N7" s="2"/>
    </row>
    <row r="8" spans="1:17" x14ac:dyDescent="0.2">
      <c r="A8" s="23" t="s">
        <v>70</v>
      </c>
      <c r="B8" s="30" t="s">
        <v>44</v>
      </c>
      <c r="C8" s="28">
        <v>0.8</v>
      </c>
      <c r="D8" s="26">
        <v>2</v>
      </c>
      <c r="E8" s="25">
        <f t="shared" ref="E8:E9" si="3">C8*D8</f>
        <v>1.6</v>
      </c>
      <c r="F8" s="26">
        <v>3</v>
      </c>
      <c r="G8" s="25">
        <f t="shared" si="0"/>
        <v>2.4000000000000004</v>
      </c>
      <c r="H8" s="26">
        <v>4</v>
      </c>
      <c r="I8" s="25">
        <f t="shared" si="1"/>
        <v>3.2</v>
      </c>
      <c r="J8" s="26">
        <v>4</v>
      </c>
      <c r="K8" s="27">
        <f t="shared" si="2"/>
        <v>3.2</v>
      </c>
      <c r="L8" s="2"/>
      <c r="M8" s="2"/>
      <c r="N8" s="2"/>
    </row>
    <row r="9" spans="1:17" x14ac:dyDescent="0.2">
      <c r="A9" s="35"/>
      <c r="B9" s="112" t="s">
        <v>19</v>
      </c>
      <c r="C9" s="37">
        <v>0.26</v>
      </c>
      <c r="D9" s="186">
        <v>3</v>
      </c>
      <c r="E9" s="39">
        <f t="shared" si="3"/>
        <v>0.78</v>
      </c>
      <c r="F9" s="38">
        <v>3</v>
      </c>
      <c r="G9" s="39">
        <f t="shared" si="0"/>
        <v>0.78</v>
      </c>
      <c r="H9" s="38">
        <v>3</v>
      </c>
      <c r="I9" s="39">
        <f t="shared" si="1"/>
        <v>0.78</v>
      </c>
      <c r="J9" s="40">
        <v>3</v>
      </c>
      <c r="K9" s="41">
        <f t="shared" si="2"/>
        <v>0.78</v>
      </c>
      <c r="L9" s="2"/>
      <c r="M9" s="2"/>
      <c r="N9" s="2"/>
    </row>
    <row r="10" spans="1:17" x14ac:dyDescent="0.2">
      <c r="A10" s="161"/>
      <c r="B10" s="112" t="s">
        <v>87</v>
      </c>
      <c r="C10" s="37">
        <v>0.41</v>
      </c>
      <c r="D10" s="186">
        <v>2</v>
      </c>
      <c r="E10" s="39">
        <f>C10*D10</f>
        <v>0.82</v>
      </c>
      <c r="F10" s="186">
        <v>4</v>
      </c>
      <c r="G10" s="39">
        <f>C10*F10</f>
        <v>1.64</v>
      </c>
      <c r="H10" s="186">
        <v>4</v>
      </c>
      <c r="I10" s="39">
        <f>C10*H10</f>
        <v>1.64</v>
      </c>
      <c r="J10" s="40">
        <v>4</v>
      </c>
      <c r="K10" s="41">
        <f>C10*J10</f>
        <v>1.64</v>
      </c>
      <c r="L10" s="2"/>
      <c r="M10" s="2"/>
      <c r="N10" s="2"/>
    </row>
    <row r="11" spans="1:17" x14ac:dyDescent="0.2">
      <c r="A11" s="42"/>
      <c r="C11" s="43"/>
      <c r="D11" s="44"/>
      <c r="E11" s="25">
        <f>C11*D11</f>
        <v>0</v>
      </c>
      <c r="F11" s="44"/>
      <c r="G11" s="25">
        <f t="shared" ref="G11:G13" si="4">C11*F11</f>
        <v>0</v>
      </c>
      <c r="H11" s="29"/>
      <c r="I11" s="25">
        <f t="shared" ref="I11:I13" si="5">C11*H11</f>
        <v>0</v>
      </c>
      <c r="J11" s="26"/>
      <c r="K11" s="27">
        <f t="shared" ref="K11:K13" si="6">C11*J11</f>
        <v>0</v>
      </c>
      <c r="L11" s="2"/>
      <c r="M11" s="2"/>
      <c r="N11" s="2"/>
    </row>
    <row r="12" spans="1:17" s="2" customFormat="1" x14ac:dyDescent="0.2">
      <c r="A12" s="42"/>
      <c r="C12" s="43"/>
      <c r="D12" s="44"/>
      <c r="E12" s="25">
        <f t="shared" ref="E12:E16" si="7">C12*D12</f>
        <v>0</v>
      </c>
      <c r="F12" s="44"/>
      <c r="G12" s="25">
        <f t="shared" si="4"/>
        <v>0</v>
      </c>
      <c r="H12" s="29"/>
      <c r="I12" s="25">
        <f t="shared" si="5"/>
        <v>0</v>
      </c>
      <c r="J12" s="26"/>
      <c r="K12" s="27">
        <f t="shared" si="6"/>
        <v>0</v>
      </c>
    </row>
    <row r="13" spans="1:17" x14ac:dyDescent="0.2">
      <c r="A13" s="121"/>
      <c r="B13" s="5"/>
      <c r="C13" s="5"/>
      <c r="D13" s="46"/>
      <c r="E13" s="25">
        <f t="shared" si="7"/>
        <v>0</v>
      </c>
      <c r="F13" s="46"/>
      <c r="G13" s="25">
        <f t="shared" si="4"/>
        <v>0</v>
      </c>
      <c r="H13" s="26"/>
      <c r="I13" s="25">
        <f t="shared" si="5"/>
        <v>0</v>
      </c>
      <c r="J13" s="26"/>
      <c r="K13" s="27">
        <f t="shared" si="6"/>
        <v>0</v>
      </c>
      <c r="L13" s="2"/>
      <c r="M13" s="2"/>
      <c r="N13" s="2"/>
    </row>
    <row r="14" spans="1:17" s="2" customFormat="1" x14ac:dyDescent="0.2">
      <c r="A14" s="42"/>
      <c r="C14" s="43"/>
      <c r="D14" s="44"/>
      <c r="E14" s="25">
        <f t="shared" si="7"/>
        <v>0</v>
      </c>
      <c r="F14" s="44"/>
      <c r="G14" s="25">
        <f t="shared" si="0"/>
        <v>0</v>
      </c>
      <c r="H14" s="29"/>
      <c r="I14" s="25">
        <f t="shared" si="1"/>
        <v>0</v>
      </c>
      <c r="J14" s="26"/>
      <c r="K14" s="27">
        <f t="shared" si="2"/>
        <v>0</v>
      </c>
    </row>
    <row r="15" spans="1:17" x14ac:dyDescent="0.2">
      <c r="A15" s="121"/>
      <c r="B15" s="5"/>
      <c r="C15" s="5"/>
      <c r="D15" s="46"/>
      <c r="E15" s="25">
        <f t="shared" si="7"/>
        <v>0</v>
      </c>
      <c r="F15" s="46"/>
      <c r="G15" s="25">
        <f t="shared" si="0"/>
        <v>0</v>
      </c>
      <c r="H15" s="26"/>
      <c r="I15" s="25">
        <f t="shared" si="1"/>
        <v>0</v>
      </c>
      <c r="J15" s="26"/>
      <c r="K15" s="27">
        <f t="shared" si="2"/>
        <v>0</v>
      </c>
      <c r="L15" s="2"/>
      <c r="M15" s="2"/>
      <c r="N15" s="2"/>
    </row>
    <row r="16" spans="1:17" ht="15" thickBot="1" x14ac:dyDescent="0.25">
      <c r="A16" s="125"/>
      <c r="B16" s="126" t="s">
        <v>165</v>
      </c>
      <c r="C16" s="127">
        <v>3.57</v>
      </c>
      <c r="D16" s="57">
        <v>1</v>
      </c>
      <c r="E16" s="58">
        <f t="shared" si="7"/>
        <v>3.57</v>
      </c>
      <c r="F16" s="57">
        <v>1</v>
      </c>
      <c r="G16" s="58">
        <f t="shared" si="0"/>
        <v>3.57</v>
      </c>
      <c r="H16" s="57">
        <v>1</v>
      </c>
      <c r="I16" s="58">
        <f t="shared" si="1"/>
        <v>3.57</v>
      </c>
      <c r="J16" s="59">
        <v>1</v>
      </c>
      <c r="K16" s="60">
        <f t="shared" si="2"/>
        <v>3.57</v>
      </c>
      <c r="L16" s="2"/>
      <c r="M16" s="2"/>
      <c r="N16" s="2"/>
    </row>
    <row r="17" spans="1:14" x14ac:dyDescent="0.2">
      <c r="A17" s="61"/>
      <c r="B17" s="61" t="s">
        <v>24</v>
      </c>
      <c r="C17" s="62"/>
      <c r="E17" s="63">
        <f>SUM(E5:E16)</f>
        <v>13.67</v>
      </c>
      <c r="F17" s="64"/>
      <c r="G17" s="63">
        <f>SUM(G5:G16)</f>
        <v>17.53</v>
      </c>
      <c r="H17" s="64"/>
      <c r="I17" s="63">
        <f>SUM(I5:I16)</f>
        <v>23.790000000000003</v>
      </c>
      <c r="J17" s="64"/>
      <c r="K17" s="63">
        <f>SUM(K5:K16)</f>
        <v>33.51</v>
      </c>
      <c r="L17" s="64"/>
      <c r="M17" s="2"/>
      <c r="N17" s="2"/>
    </row>
    <row r="18" spans="1:14" x14ac:dyDescent="0.2">
      <c r="B18" s="2" t="s">
        <v>25</v>
      </c>
      <c r="D18" s="11"/>
      <c r="E18" s="43">
        <f>E3</f>
        <v>50</v>
      </c>
      <c r="F18" s="11"/>
      <c r="G18" s="43">
        <f>G3</f>
        <v>65</v>
      </c>
      <c r="H18" s="11"/>
      <c r="I18" s="43">
        <f>I3</f>
        <v>85</v>
      </c>
      <c r="J18" s="11"/>
      <c r="K18" s="43">
        <f>K3</f>
        <v>115</v>
      </c>
      <c r="L18" s="2"/>
      <c r="M18" s="2"/>
      <c r="N18" s="2"/>
    </row>
    <row r="19" spans="1:14" x14ac:dyDescent="0.2">
      <c r="B19" s="2" t="s">
        <v>26</v>
      </c>
      <c r="C19" s="65">
        <v>0.71</v>
      </c>
      <c r="D19" s="11"/>
      <c r="E19" s="43">
        <f>E18*$C19</f>
        <v>35.5</v>
      </c>
      <c r="F19" s="11"/>
      <c r="G19" s="43">
        <f>G18*$C19</f>
        <v>46.15</v>
      </c>
      <c r="H19" s="11"/>
      <c r="I19" s="43">
        <f>I18*$C19</f>
        <v>60.349999999999994</v>
      </c>
      <c r="J19" s="11"/>
      <c r="K19" s="43">
        <f>K18*$C19</f>
        <v>81.649999999999991</v>
      </c>
      <c r="L19" s="2"/>
      <c r="M19" s="2"/>
      <c r="N19" s="2"/>
    </row>
    <row r="20" spans="1:14" x14ac:dyDescent="0.2">
      <c r="B20" s="2" t="s">
        <v>27</v>
      </c>
      <c r="C20" s="66">
        <v>0.5</v>
      </c>
      <c r="D20" s="11"/>
      <c r="E20" s="67">
        <f>E19*$C20</f>
        <v>17.75</v>
      </c>
      <c r="F20" s="11"/>
      <c r="G20" s="67">
        <f>G19*$C20</f>
        <v>23.074999999999999</v>
      </c>
      <c r="H20" s="11"/>
      <c r="I20" s="67">
        <f>I19*$C20</f>
        <v>30.174999999999997</v>
      </c>
      <c r="J20" s="11"/>
      <c r="K20" s="67">
        <f>K19*$C20</f>
        <v>40.824999999999996</v>
      </c>
      <c r="L20" s="2"/>
      <c r="M20" s="2"/>
      <c r="N20" s="2"/>
    </row>
    <row r="21" spans="1:14" x14ac:dyDescent="0.2">
      <c r="B21" s="2" t="s">
        <v>28</v>
      </c>
      <c r="C21" s="66">
        <v>0.5</v>
      </c>
      <c r="D21" s="11"/>
      <c r="E21" s="43">
        <f>E19*$C21</f>
        <v>17.75</v>
      </c>
      <c r="F21" s="11"/>
      <c r="G21" s="43">
        <f>G19*$C21</f>
        <v>23.074999999999999</v>
      </c>
      <c r="H21" s="11"/>
      <c r="I21" s="43">
        <f>I19*$C21</f>
        <v>30.174999999999997</v>
      </c>
      <c r="J21" s="11"/>
      <c r="K21" s="43">
        <f>K19*$C21</f>
        <v>40.824999999999996</v>
      </c>
      <c r="L21" s="2"/>
      <c r="M21" s="2"/>
      <c r="N21" s="2"/>
    </row>
    <row r="22" spans="1:14" x14ac:dyDescent="0.2">
      <c r="B22" s="68" t="s">
        <v>29</v>
      </c>
      <c r="C22" s="69"/>
      <c r="D22" s="11"/>
      <c r="E22" s="43">
        <f>E19-E17</f>
        <v>21.83</v>
      </c>
      <c r="F22" s="11"/>
      <c r="G22" s="43">
        <f>G19-G17</f>
        <v>28.619999999999997</v>
      </c>
      <c r="H22" s="11"/>
      <c r="I22" s="43">
        <f>I19-I17</f>
        <v>36.559999999999988</v>
      </c>
      <c r="J22" s="11"/>
      <c r="K22" s="43">
        <f>K19-K17</f>
        <v>48.139999999999993</v>
      </c>
      <c r="L22" s="2"/>
      <c r="M22" s="2"/>
      <c r="N22" s="2"/>
    </row>
    <row r="23" spans="1:14" x14ac:dyDescent="0.2">
      <c r="B23" s="68" t="s">
        <v>30</v>
      </c>
      <c r="C23" s="70">
        <v>-0.1</v>
      </c>
      <c r="D23" s="11"/>
      <c r="E23" s="43">
        <f>E18*C23</f>
        <v>-5</v>
      </c>
      <c r="F23" s="11"/>
      <c r="G23" s="43">
        <f>G18*C23</f>
        <v>-6.5</v>
      </c>
      <c r="H23" s="11"/>
      <c r="I23" s="43">
        <f>I18*C23</f>
        <v>-8.5</v>
      </c>
      <c r="J23" s="11"/>
      <c r="K23" s="43">
        <f>K18*C23</f>
        <v>-11.5</v>
      </c>
      <c r="L23" s="2"/>
      <c r="M23" s="2"/>
      <c r="N23" s="2"/>
    </row>
    <row r="24" spans="1:14" x14ac:dyDescent="0.2"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1"/>
      <c r="K24" s="43">
        <f>E24</f>
        <v>-2.75</v>
      </c>
      <c r="L24" s="2"/>
      <c r="M24" s="2"/>
      <c r="N24" s="2"/>
    </row>
    <row r="25" spans="1:14" x14ac:dyDescent="0.2"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1"/>
      <c r="K25" s="43">
        <f>E25</f>
        <v>-4.99</v>
      </c>
      <c r="L25" s="2"/>
      <c r="M25" s="2"/>
      <c r="N25" s="2"/>
    </row>
    <row r="26" spans="1:14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74"/>
      <c r="K26" s="75">
        <f>E26</f>
        <v>-3</v>
      </c>
      <c r="L26" s="2"/>
      <c r="M26" s="2"/>
      <c r="N26" s="2"/>
    </row>
    <row r="27" spans="1:14" x14ac:dyDescent="0.2">
      <c r="A27" s="34"/>
      <c r="B27" s="76" t="s">
        <v>34</v>
      </c>
      <c r="C27" s="77"/>
      <c r="D27" s="74"/>
      <c r="E27" s="75">
        <f>SUM(E22:E26)</f>
        <v>6.0899999999999981</v>
      </c>
      <c r="F27" s="34"/>
      <c r="G27" s="75">
        <f>SUM(G22:G26)</f>
        <v>11.379999999999997</v>
      </c>
      <c r="H27" s="34"/>
      <c r="I27" s="75">
        <f>SUM(I22:I26)</f>
        <v>17.319999999999986</v>
      </c>
      <c r="J27" s="34"/>
      <c r="K27" s="75">
        <f>SUM(K22:K26)</f>
        <v>25.899999999999991</v>
      </c>
      <c r="L27" s="2"/>
      <c r="M27" s="2"/>
      <c r="N27" s="2"/>
    </row>
    <row r="28" spans="1:14" x14ac:dyDescent="0.2">
      <c r="A28" s="34"/>
      <c r="B28" s="34" t="s">
        <v>35</v>
      </c>
      <c r="C28" s="34"/>
      <c r="D28" s="78"/>
      <c r="E28" s="79">
        <f>E27/E18</f>
        <v>0.12179999999999996</v>
      </c>
      <c r="F28" s="34"/>
      <c r="G28" s="79">
        <f>G27/G18</f>
        <v>0.17507692307692305</v>
      </c>
      <c r="H28" s="34"/>
      <c r="I28" s="79">
        <f>I27/I18</f>
        <v>0.20376470588235276</v>
      </c>
      <c r="J28" s="34"/>
      <c r="K28" s="79">
        <f>K27/K18</f>
        <v>0.22521739130434776</v>
      </c>
      <c r="L28" s="2"/>
      <c r="M28" s="2"/>
      <c r="N28" s="2"/>
    </row>
    <row r="29" spans="1:14" x14ac:dyDescent="0.2">
      <c r="A29" s="34"/>
      <c r="B29" s="34"/>
      <c r="C29" s="34"/>
      <c r="D29" s="78"/>
      <c r="E29" s="78"/>
      <c r="F29" s="78"/>
      <c r="G29" s="78"/>
      <c r="H29" s="78"/>
      <c r="I29" s="78"/>
      <c r="J29" s="78"/>
      <c r="K29" s="78"/>
      <c r="L29" s="2"/>
      <c r="M29" s="2"/>
      <c r="N29" s="2"/>
    </row>
    <row r="30" spans="1:14" x14ac:dyDescent="0.2">
      <c r="A30" s="34"/>
      <c r="B30" s="80" t="s">
        <v>36</v>
      </c>
      <c r="C30" s="81"/>
      <c r="D30" s="82"/>
      <c r="E30" s="83">
        <f>E17/E18</f>
        <v>0.27339999999999998</v>
      </c>
      <c r="F30" s="81"/>
      <c r="G30" s="83">
        <f>G17/G18</f>
        <v>0.26969230769230773</v>
      </c>
      <c r="H30" s="81"/>
      <c r="I30" s="84">
        <f>I17/I18</f>
        <v>0.27988235294117653</v>
      </c>
      <c r="J30" s="81"/>
      <c r="K30" s="84">
        <f>K17/K18</f>
        <v>0.29139130434782606</v>
      </c>
      <c r="L30" s="2"/>
      <c r="M30" s="2"/>
      <c r="N30" s="2"/>
    </row>
    <row r="31" spans="1:14" x14ac:dyDescent="0.2">
      <c r="D31" s="85"/>
      <c r="E31" s="86"/>
      <c r="G31" s="86"/>
      <c r="I31" s="86"/>
      <c r="K31" s="86"/>
      <c r="L31" s="87"/>
      <c r="M31" s="87"/>
      <c r="N31" s="2"/>
    </row>
    <row r="32" spans="1:14" x14ac:dyDescent="0.2"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88" t="s">
        <v>37</v>
      </c>
      <c r="K32" s="89" t="s">
        <v>38</v>
      </c>
      <c r="L32" s="87"/>
      <c r="M32" s="87"/>
      <c r="N32" s="2"/>
    </row>
    <row r="33" spans="1:14" x14ac:dyDescent="0.2">
      <c r="C33" s="90" t="s">
        <v>39</v>
      </c>
      <c r="D33" s="91">
        <v>16</v>
      </c>
      <c r="E33" s="92">
        <f>D33*2.54</f>
        <v>40.64</v>
      </c>
      <c r="F33" s="91">
        <v>16</v>
      </c>
      <c r="G33" s="92">
        <f>F33*2.54</f>
        <v>40.64</v>
      </c>
      <c r="H33" s="91">
        <v>18</v>
      </c>
      <c r="I33" s="92">
        <f>H33*2.54</f>
        <v>45.72</v>
      </c>
      <c r="J33" s="91">
        <v>19</v>
      </c>
      <c r="K33" s="92">
        <f>J33*2.54</f>
        <v>48.26</v>
      </c>
      <c r="L33" s="87"/>
      <c r="M33" s="87"/>
      <c r="N33" s="2"/>
    </row>
    <row r="34" spans="1:14" x14ac:dyDescent="0.2">
      <c r="C34" s="90" t="s">
        <v>40</v>
      </c>
      <c r="D34" s="91">
        <v>13</v>
      </c>
      <c r="E34" s="92">
        <f>D34*2.54</f>
        <v>33.020000000000003</v>
      </c>
      <c r="F34" s="91">
        <v>16</v>
      </c>
      <c r="G34" s="92">
        <f>F34*2.54</f>
        <v>40.64</v>
      </c>
      <c r="H34" s="91">
        <v>16</v>
      </c>
      <c r="I34" s="92">
        <f>H34*2.54</f>
        <v>40.64</v>
      </c>
      <c r="J34" s="91">
        <v>19</v>
      </c>
      <c r="K34" s="92">
        <f>J34*2.54</f>
        <v>48.26</v>
      </c>
    </row>
    <row r="35" spans="1:14" s="14" customFormat="1" x14ac:dyDescent="0.2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</row>
    <row r="36" spans="1:14" s="14" customFormat="1" x14ac:dyDescent="0.2">
      <c r="A36" s="5"/>
      <c r="B36" s="5"/>
      <c r="C36" s="2"/>
      <c r="D36" s="2"/>
      <c r="E36" s="2"/>
      <c r="F36" s="2"/>
      <c r="G36" s="2"/>
      <c r="H36" s="2"/>
      <c r="I36" s="2"/>
      <c r="J36" s="2"/>
      <c r="K36" s="2"/>
    </row>
    <row r="37" spans="1:14" s="14" customFormat="1" x14ac:dyDescent="0.2">
      <c r="A37" s="5"/>
      <c r="B37" s="5"/>
      <c r="C37" s="2"/>
      <c r="D37" s="2"/>
      <c r="E37" s="2"/>
      <c r="F37" s="2"/>
      <c r="G37" s="2"/>
      <c r="H37" s="2"/>
      <c r="I37" s="2"/>
      <c r="J37" s="2"/>
      <c r="K37" s="2"/>
    </row>
    <row r="38" spans="1:14" s="14" customFormat="1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2"/>
      <c r="K38" s="93">
        <v>0.2</v>
      </c>
    </row>
    <row r="39" spans="1:14" s="14" customFormat="1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2"/>
      <c r="K39" s="43" t="e">
        <f>K38*#REF!</f>
        <v>#REF!</v>
      </c>
    </row>
    <row r="40" spans="1:14" s="14" customFormat="1" x14ac:dyDescent="0.2">
      <c r="A40" s="210" t="s">
        <v>139</v>
      </c>
      <c r="B40" s="210"/>
      <c r="C40" s="210"/>
      <c r="D40" s="34"/>
      <c r="E40" s="34"/>
      <c r="F40" s="34"/>
      <c r="G40" s="4"/>
      <c r="H40" s="34"/>
      <c r="I40" s="34"/>
      <c r="J40" s="34"/>
      <c r="K40" s="34"/>
    </row>
    <row r="41" spans="1:14" s="14" customFormat="1" x14ac:dyDescent="0.2">
      <c r="A41" s="147"/>
      <c r="B41" s="34"/>
      <c r="C41" s="187" t="s">
        <v>42</v>
      </c>
      <c r="D41" s="34"/>
      <c r="E41" s="187" t="s">
        <v>140</v>
      </c>
      <c r="F41" s="34"/>
      <c r="G41" s="95"/>
      <c r="H41" s="34"/>
      <c r="I41" s="34"/>
      <c r="J41" s="34"/>
      <c r="K41" s="34"/>
    </row>
    <row r="42" spans="1:14" s="14" customFormat="1" x14ac:dyDescent="0.2">
      <c r="A42" s="188"/>
      <c r="B42" s="30" t="s">
        <v>44</v>
      </c>
      <c r="C42" s="28">
        <v>0.8</v>
      </c>
      <c r="D42" s="110">
        <f>C42-E42</f>
        <v>0.15000000000000002</v>
      </c>
      <c r="E42" s="28">
        <v>0.65</v>
      </c>
      <c r="F42" s="34"/>
      <c r="G42" s="4"/>
      <c r="H42" s="34"/>
      <c r="I42" s="34"/>
      <c r="J42" s="34"/>
      <c r="K42" s="34"/>
    </row>
    <row r="43" spans="1:14" s="14" customFormat="1" x14ac:dyDescent="0.2">
      <c r="A43" s="188"/>
      <c r="B43" s="30" t="s">
        <v>45</v>
      </c>
      <c r="C43" s="28"/>
      <c r="D43" s="110">
        <f t="shared" ref="D43:D115" si="8">C43-E43</f>
        <v>0</v>
      </c>
      <c r="E43" s="28"/>
      <c r="F43" s="34"/>
      <c r="G43" s="4"/>
      <c r="H43" s="34"/>
      <c r="I43" s="34"/>
      <c r="J43" s="34"/>
      <c r="K43" s="34"/>
    </row>
    <row r="44" spans="1:14" s="14" customFormat="1" x14ac:dyDescent="0.2">
      <c r="A44" s="188"/>
      <c r="B44" s="30" t="s">
        <v>141</v>
      </c>
      <c r="C44" s="28">
        <v>0.91</v>
      </c>
      <c r="D44" s="110"/>
      <c r="E44" s="28">
        <v>0.77</v>
      </c>
      <c r="F44" s="34"/>
      <c r="G44" s="4"/>
      <c r="H44" s="34"/>
      <c r="I44" s="34"/>
      <c r="J44" s="34"/>
      <c r="K44" s="34"/>
    </row>
    <row r="45" spans="1:14" s="14" customFormat="1" x14ac:dyDescent="0.2">
      <c r="A45" s="188"/>
      <c r="B45" s="30" t="s">
        <v>9</v>
      </c>
      <c r="C45" s="28">
        <v>0.65</v>
      </c>
      <c r="D45" s="110">
        <f t="shared" si="8"/>
        <v>9.9999999999999978E-2</v>
      </c>
      <c r="E45" s="28">
        <v>0.55000000000000004</v>
      </c>
      <c r="F45" s="34"/>
      <c r="G45" s="4"/>
      <c r="H45" s="34"/>
      <c r="I45" s="34"/>
      <c r="J45" s="34"/>
      <c r="K45" s="34"/>
    </row>
    <row r="46" spans="1:14" s="14" customFormat="1" x14ac:dyDescent="0.2">
      <c r="A46" s="188"/>
      <c r="B46" s="30" t="s">
        <v>142</v>
      </c>
      <c r="C46" s="28">
        <v>0.9</v>
      </c>
      <c r="D46" s="110"/>
      <c r="E46" s="28">
        <v>0.76</v>
      </c>
      <c r="F46" s="34"/>
      <c r="G46" s="4"/>
      <c r="H46" s="34"/>
      <c r="I46" s="34"/>
      <c r="J46" s="34"/>
      <c r="K46" s="130"/>
    </row>
    <row r="47" spans="1:14" s="14" customFormat="1" x14ac:dyDescent="0.2">
      <c r="A47" s="188"/>
      <c r="B47" s="30" t="s">
        <v>46</v>
      </c>
      <c r="C47" s="28">
        <v>0.65</v>
      </c>
      <c r="D47" s="110">
        <f t="shared" si="8"/>
        <v>9.9999999999999978E-2</v>
      </c>
      <c r="E47" s="28">
        <v>0.55000000000000004</v>
      </c>
      <c r="F47" s="34"/>
      <c r="G47" s="4"/>
      <c r="H47" s="34"/>
      <c r="I47" s="34"/>
      <c r="J47" s="34"/>
      <c r="K47" s="130"/>
    </row>
    <row r="48" spans="1:14" s="14" customFormat="1" x14ac:dyDescent="0.2">
      <c r="A48" s="188"/>
      <c r="B48" s="30" t="s">
        <v>47</v>
      </c>
      <c r="C48" s="28">
        <v>0.65</v>
      </c>
      <c r="D48" s="110">
        <f t="shared" si="8"/>
        <v>9.9999999999999978E-2</v>
      </c>
      <c r="E48" s="28">
        <v>0.55000000000000004</v>
      </c>
      <c r="F48" s="34"/>
      <c r="G48" s="4"/>
      <c r="H48" s="34"/>
      <c r="I48" s="34"/>
      <c r="J48" s="34"/>
      <c r="K48" s="130"/>
    </row>
    <row r="49" spans="1:11" s="14" customFormat="1" x14ac:dyDescent="0.2">
      <c r="A49" s="188"/>
      <c r="B49" s="30" t="s">
        <v>143</v>
      </c>
      <c r="C49" s="28">
        <v>1.17</v>
      </c>
      <c r="D49" s="110"/>
      <c r="E49" s="28">
        <v>1.1299999999999999</v>
      </c>
      <c r="F49" s="34"/>
      <c r="G49" s="4"/>
      <c r="H49" s="34"/>
      <c r="I49" s="34"/>
      <c r="J49" s="34"/>
      <c r="K49" s="34"/>
    </row>
    <row r="50" spans="1:11" s="14" customFormat="1" x14ac:dyDescent="0.2">
      <c r="A50" s="188"/>
      <c r="B50" s="30" t="s">
        <v>144</v>
      </c>
      <c r="C50" s="189">
        <v>1.45</v>
      </c>
      <c r="D50" s="110"/>
      <c r="E50" s="28">
        <v>1.68</v>
      </c>
      <c r="F50" s="34"/>
      <c r="G50" s="4"/>
      <c r="H50" s="34"/>
      <c r="I50" s="34"/>
      <c r="J50" s="34"/>
      <c r="K50" s="130"/>
    </row>
    <row r="51" spans="1:11" s="14" customFormat="1" x14ac:dyDescent="0.2">
      <c r="A51" s="188"/>
      <c r="B51" s="30" t="s">
        <v>145</v>
      </c>
      <c r="C51" s="28">
        <v>2.5299999999999998</v>
      </c>
      <c r="D51" s="110">
        <f t="shared" si="8"/>
        <v>-0.19000000000000039</v>
      </c>
      <c r="E51" s="28">
        <v>2.72</v>
      </c>
      <c r="F51" s="34"/>
      <c r="G51" s="4"/>
      <c r="H51" s="34"/>
      <c r="I51" s="34"/>
      <c r="J51" s="34"/>
      <c r="K51" s="130"/>
    </row>
    <row r="52" spans="1:11" s="14" customFormat="1" x14ac:dyDescent="0.2">
      <c r="A52" s="188"/>
      <c r="B52" s="30" t="s">
        <v>17</v>
      </c>
      <c r="C52" s="28">
        <v>1.44</v>
      </c>
      <c r="D52" s="110">
        <f>C52-E52</f>
        <v>0.14999999999999991</v>
      </c>
      <c r="E52" s="28">
        <v>1.29</v>
      </c>
      <c r="F52" s="34"/>
      <c r="G52" s="4"/>
      <c r="H52" s="34"/>
      <c r="I52" s="34"/>
      <c r="J52" s="34"/>
      <c r="K52" s="130"/>
    </row>
    <row r="53" spans="1:11" s="14" customFormat="1" x14ac:dyDescent="0.2">
      <c r="A53" s="188"/>
      <c r="B53" s="30" t="s">
        <v>50</v>
      </c>
      <c r="C53" s="28">
        <v>0.95</v>
      </c>
      <c r="D53" s="110">
        <f>C53-E53</f>
        <v>0.16999999999999993</v>
      </c>
      <c r="E53" s="28">
        <v>0.78</v>
      </c>
      <c r="F53" s="34"/>
      <c r="G53" s="4"/>
      <c r="H53" s="34"/>
      <c r="I53" s="34"/>
      <c r="J53" s="34"/>
      <c r="K53" s="130"/>
    </row>
    <row r="54" spans="1:11" s="14" customFormat="1" x14ac:dyDescent="0.2">
      <c r="A54" s="188"/>
      <c r="B54" s="110" t="s">
        <v>51</v>
      </c>
      <c r="C54" s="28">
        <v>1.02</v>
      </c>
      <c r="D54" s="110">
        <f>C54-E54</f>
        <v>0</v>
      </c>
      <c r="E54" s="28">
        <v>1.02</v>
      </c>
      <c r="F54" s="34"/>
      <c r="G54" s="4"/>
      <c r="H54" s="34"/>
      <c r="I54" s="34"/>
      <c r="J54" s="34"/>
      <c r="K54" s="130"/>
    </row>
    <row r="55" spans="1:11" s="14" customFormat="1" x14ac:dyDescent="0.2">
      <c r="A55" s="188" t="s">
        <v>52</v>
      </c>
      <c r="B55" s="30" t="s">
        <v>53</v>
      </c>
      <c r="C55" s="28">
        <v>2.1</v>
      </c>
      <c r="D55" s="110">
        <f t="shared" si="8"/>
        <v>0.12000000000000011</v>
      </c>
      <c r="E55" s="28">
        <v>1.98</v>
      </c>
      <c r="F55" s="34"/>
      <c r="G55" s="4"/>
      <c r="H55" s="34"/>
      <c r="I55" s="34"/>
      <c r="J55" s="34"/>
      <c r="K55" s="130"/>
    </row>
    <row r="56" spans="1:11" s="14" customFormat="1" x14ac:dyDescent="0.2">
      <c r="A56" s="188" t="s">
        <v>8</v>
      </c>
      <c r="B56" s="30" t="s">
        <v>54</v>
      </c>
      <c r="C56" s="28">
        <v>1.65</v>
      </c>
      <c r="D56" s="110">
        <f t="shared" si="8"/>
        <v>0.19999999999999996</v>
      </c>
      <c r="E56" s="28">
        <v>1.45</v>
      </c>
      <c r="F56" s="34"/>
      <c r="G56" s="4"/>
      <c r="H56" s="34"/>
      <c r="I56" s="34"/>
      <c r="J56" s="34"/>
      <c r="K56" s="130"/>
    </row>
    <row r="57" spans="1:11" s="14" customFormat="1" x14ac:dyDescent="0.2">
      <c r="A57" s="188" t="s">
        <v>68</v>
      </c>
      <c r="B57" s="30" t="s">
        <v>53</v>
      </c>
      <c r="C57" s="28">
        <v>5.78</v>
      </c>
      <c r="D57" s="110">
        <f t="shared" si="8"/>
        <v>0.61000000000000032</v>
      </c>
      <c r="E57" s="28">
        <v>5.17</v>
      </c>
      <c r="F57" s="34"/>
      <c r="G57" s="4"/>
      <c r="H57" s="34"/>
      <c r="I57" s="34"/>
      <c r="J57" s="34"/>
      <c r="K57" s="130"/>
    </row>
    <row r="58" spans="1:11" s="14" customFormat="1" x14ac:dyDescent="0.2">
      <c r="A58" s="147" t="s">
        <v>16</v>
      </c>
      <c r="B58" s="14" t="s">
        <v>53</v>
      </c>
      <c r="C58" s="28">
        <v>6.26</v>
      </c>
      <c r="D58" s="110">
        <f t="shared" si="8"/>
        <v>0.46999999999999975</v>
      </c>
      <c r="E58" s="28">
        <v>5.79</v>
      </c>
      <c r="F58" s="34"/>
      <c r="G58" s="4"/>
      <c r="H58" s="34"/>
      <c r="I58" s="34"/>
      <c r="J58" s="34"/>
      <c r="K58" s="130"/>
    </row>
    <row r="59" spans="1:11" s="14" customFormat="1" x14ac:dyDescent="0.2">
      <c r="A59" s="188" t="s">
        <v>55</v>
      </c>
      <c r="B59" s="30" t="s">
        <v>53</v>
      </c>
      <c r="C59" s="28">
        <v>2.15</v>
      </c>
      <c r="D59" s="110">
        <f t="shared" si="8"/>
        <v>0.22999999999999998</v>
      </c>
      <c r="E59" s="28">
        <v>1.92</v>
      </c>
      <c r="F59" s="34"/>
      <c r="G59" s="4"/>
      <c r="H59" s="34"/>
      <c r="I59" s="34"/>
      <c r="J59" s="34"/>
      <c r="K59" s="130"/>
    </row>
    <row r="60" spans="1:11" s="14" customFormat="1" x14ac:dyDescent="0.2">
      <c r="A60" s="188"/>
      <c r="B60" s="30" t="s">
        <v>56</v>
      </c>
      <c r="C60" s="28">
        <v>0.97</v>
      </c>
      <c r="D60" s="110">
        <f t="shared" si="8"/>
        <v>0.18999999999999995</v>
      </c>
      <c r="E60" s="28">
        <v>0.78</v>
      </c>
      <c r="F60" s="34"/>
      <c r="G60" s="4"/>
      <c r="H60" s="34"/>
      <c r="I60" s="34"/>
      <c r="J60" s="34"/>
      <c r="K60" s="130"/>
    </row>
    <row r="61" spans="1:11" s="14" customFormat="1" x14ac:dyDescent="0.2">
      <c r="A61" s="188"/>
      <c r="B61" s="30" t="s">
        <v>57</v>
      </c>
      <c r="C61" s="28">
        <v>0.97</v>
      </c>
      <c r="D61" s="110">
        <f t="shared" si="8"/>
        <v>4.9999999999999933E-2</v>
      </c>
      <c r="E61" s="28">
        <v>0.92</v>
      </c>
      <c r="F61" s="34"/>
      <c r="G61" s="4"/>
      <c r="H61" s="34"/>
      <c r="I61" s="34"/>
      <c r="J61" s="34"/>
      <c r="K61" s="34"/>
    </row>
    <row r="62" spans="1:11" s="14" customFormat="1" x14ac:dyDescent="0.2">
      <c r="A62" s="188"/>
      <c r="B62" s="30" t="s">
        <v>58</v>
      </c>
      <c r="C62" s="28">
        <v>1.46</v>
      </c>
      <c r="D62" s="110">
        <f t="shared" si="8"/>
        <v>8.9999999999999858E-2</v>
      </c>
      <c r="E62" s="28">
        <v>1.37</v>
      </c>
      <c r="F62" s="34"/>
      <c r="G62" s="4"/>
      <c r="H62" s="34"/>
      <c r="I62" s="34"/>
      <c r="J62" s="34"/>
      <c r="K62" s="130"/>
    </row>
    <row r="63" spans="1:11" s="14" customFormat="1" x14ac:dyDescent="0.2">
      <c r="A63" s="188"/>
      <c r="B63" s="30" t="s">
        <v>146</v>
      </c>
      <c r="C63" s="28">
        <v>0.97</v>
      </c>
      <c r="D63" s="110"/>
      <c r="E63" s="28">
        <v>0.83</v>
      </c>
      <c r="F63" s="34"/>
      <c r="G63" s="4"/>
      <c r="H63" s="34"/>
      <c r="I63" s="34"/>
      <c r="J63" s="34"/>
      <c r="K63" s="130"/>
    </row>
    <row r="64" spans="1:11" s="14" customFormat="1" x14ac:dyDescent="0.2">
      <c r="A64" s="188"/>
      <c r="B64" s="30" t="s">
        <v>147</v>
      </c>
      <c r="C64" s="28">
        <v>1.4</v>
      </c>
      <c r="D64" s="110">
        <f t="shared" si="8"/>
        <v>0.42999999999999994</v>
      </c>
      <c r="E64" s="28">
        <v>0.97</v>
      </c>
      <c r="F64" s="34"/>
      <c r="G64" s="4"/>
      <c r="H64" s="34"/>
      <c r="I64" s="34"/>
      <c r="J64" s="34"/>
      <c r="K64" s="34"/>
    </row>
    <row r="65" spans="1:11" s="14" customFormat="1" x14ac:dyDescent="0.2">
      <c r="A65" s="188"/>
      <c r="B65" s="30" t="s">
        <v>59</v>
      </c>
      <c r="C65" s="28">
        <v>1.1599999999999999</v>
      </c>
      <c r="D65" s="110">
        <f t="shared" si="8"/>
        <v>0.26999999999999991</v>
      </c>
      <c r="E65" s="28">
        <v>0.89</v>
      </c>
      <c r="F65" s="34"/>
      <c r="G65" s="4"/>
      <c r="H65" s="34"/>
      <c r="I65" s="34"/>
      <c r="J65" s="34"/>
      <c r="K65" s="130"/>
    </row>
    <row r="66" spans="1:11" s="14" customFormat="1" x14ac:dyDescent="0.2">
      <c r="A66" s="188"/>
      <c r="B66" s="30" t="s">
        <v>60</v>
      </c>
      <c r="C66" s="28">
        <v>1.1599999999999999</v>
      </c>
      <c r="D66" s="110"/>
      <c r="E66" s="28">
        <v>0.89</v>
      </c>
      <c r="F66" s="34"/>
      <c r="G66" s="4"/>
      <c r="H66" s="34"/>
      <c r="I66" s="34"/>
      <c r="J66" s="34"/>
      <c r="K66" s="130"/>
    </row>
    <row r="67" spans="1:11" s="14" customFormat="1" x14ac:dyDescent="0.2">
      <c r="A67" s="188"/>
      <c r="B67" s="190" t="s">
        <v>61</v>
      </c>
      <c r="C67" s="28">
        <v>0.84</v>
      </c>
      <c r="D67" s="110">
        <f t="shared" si="8"/>
        <v>0.12</v>
      </c>
      <c r="E67" s="28">
        <v>0.72</v>
      </c>
      <c r="F67" s="34"/>
      <c r="G67" s="4"/>
      <c r="H67" s="34"/>
      <c r="I67" s="34"/>
      <c r="J67" s="34"/>
      <c r="K67" s="34"/>
    </row>
    <row r="68" spans="1:11" s="14" customFormat="1" x14ac:dyDescent="0.2">
      <c r="A68" s="188"/>
      <c r="B68" s="30" t="s">
        <v>62</v>
      </c>
      <c r="C68" s="28">
        <v>2.5499999999999998</v>
      </c>
      <c r="D68" s="110">
        <f t="shared" si="8"/>
        <v>0.13999999999999968</v>
      </c>
      <c r="E68" s="28">
        <v>2.41</v>
      </c>
      <c r="F68" s="34"/>
      <c r="G68" s="4"/>
      <c r="H68" s="34"/>
      <c r="I68" s="34"/>
      <c r="J68" s="34"/>
      <c r="K68" s="130"/>
    </row>
    <row r="69" spans="1:11" s="14" customFormat="1" x14ac:dyDescent="0.2">
      <c r="A69" s="188"/>
      <c r="B69" s="30" t="s">
        <v>63</v>
      </c>
      <c r="C69" s="28">
        <v>0.6</v>
      </c>
      <c r="D69" s="110">
        <f t="shared" si="8"/>
        <v>9.9999999999999978E-2</v>
      </c>
      <c r="E69" s="28">
        <v>0.5</v>
      </c>
      <c r="F69" s="34"/>
      <c r="G69" s="4"/>
      <c r="H69" s="34"/>
      <c r="I69" s="34"/>
      <c r="J69" s="34"/>
      <c r="K69" s="34"/>
    </row>
    <row r="70" spans="1:11" s="14" customFormat="1" x14ac:dyDescent="0.2">
      <c r="A70" s="188"/>
      <c r="B70" s="30" t="s">
        <v>148</v>
      </c>
      <c r="C70" s="28">
        <v>2.77</v>
      </c>
      <c r="D70" s="110">
        <f t="shared" si="8"/>
        <v>-0.10000000000000009</v>
      </c>
      <c r="E70" s="28">
        <v>2.87</v>
      </c>
      <c r="F70" s="34"/>
      <c r="G70" s="4"/>
      <c r="H70" s="34"/>
      <c r="I70" s="34"/>
      <c r="J70" s="34"/>
      <c r="K70" s="130"/>
    </row>
    <row r="71" spans="1:11" s="14" customFormat="1" x14ac:dyDescent="0.2">
      <c r="A71" s="188"/>
      <c r="B71" s="30" t="s">
        <v>64</v>
      </c>
      <c r="C71" s="28">
        <v>0.71</v>
      </c>
      <c r="D71" s="110">
        <f t="shared" si="8"/>
        <v>0.10999999999999999</v>
      </c>
      <c r="E71" s="28">
        <v>0.6</v>
      </c>
      <c r="F71" s="34"/>
      <c r="G71" s="4"/>
      <c r="H71" s="34"/>
      <c r="I71" s="34"/>
      <c r="J71" s="34"/>
      <c r="K71" s="130"/>
    </row>
    <row r="72" spans="1:11" s="14" customFormat="1" x14ac:dyDescent="0.2">
      <c r="A72" s="188" t="s">
        <v>68</v>
      </c>
      <c r="B72" s="30" t="s">
        <v>149</v>
      </c>
      <c r="C72" s="28">
        <v>2.2400000000000002</v>
      </c>
      <c r="D72" s="110">
        <f t="shared" si="8"/>
        <v>0.42000000000000015</v>
      </c>
      <c r="E72" s="28">
        <v>1.82</v>
      </c>
      <c r="F72" s="34"/>
      <c r="G72" s="4"/>
      <c r="H72" s="34"/>
      <c r="I72" s="34"/>
      <c r="J72" s="34"/>
      <c r="K72" s="130"/>
    </row>
    <row r="73" spans="1:11" s="14" customFormat="1" x14ac:dyDescent="0.2">
      <c r="A73" s="188" t="s">
        <v>55</v>
      </c>
      <c r="B73" s="34" t="s">
        <v>149</v>
      </c>
      <c r="C73" s="28">
        <v>2.2400000000000002</v>
      </c>
      <c r="D73" s="110">
        <f t="shared" si="8"/>
        <v>0.42000000000000015</v>
      </c>
      <c r="E73" s="28">
        <v>1.82</v>
      </c>
      <c r="F73" s="34"/>
      <c r="G73" s="4"/>
      <c r="H73" s="34"/>
      <c r="I73" s="34"/>
      <c r="J73" s="34"/>
      <c r="K73" s="130"/>
    </row>
    <row r="74" spans="1:11" s="14" customFormat="1" x14ac:dyDescent="0.2">
      <c r="A74" s="188" t="s">
        <v>55</v>
      </c>
      <c r="B74" s="34" t="s">
        <v>65</v>
      </c>
      <c r="C74" s="28" t="s">
        <v>150</v>
      </c>
      <c r="D74" s="110"/>
      <c r="E74" s="28" t="s">
        <v>150</v>
      </c>
      <c r="F74" s="34"/>
      <c r="G74" s="4"/>
      <c r="H74" s="34"/>
      <c r="I74" s="34"/>
      <c r="J74" s="34"/>
      <c r="K74" s="130"/>
    </row>
    <row r="75" spans="1:11" s="14" customFormat="1" x14ac:dyDescent="0.2">
      <c r="A75" s="188"/>
      <c r="B75" s="34" t="s">
        <v>66</v>
      </c>
      <c r="C75" s="28">
        <v>2.0099999999999998</v>
      </c>
      <c r="D75" s="110"/>
      <c r="E75" s="28">
        <v>1.78</v>
      </c>
      <c r="F75" s="34"/>
      <c r="G75" s="4"/>
      <c r="H75" s="34"/>
      <c r="I75" s="34"/>
      <c r="J75" s="34"/>
      <c r="K75" s="130"/>
    </row>
    <row r="76" spans="1:11" s="14" customFormat="1" x14ac:dyDescent="0.2">
      <c r="A76" s="191"/>
      <c r="B76" s="192" t="s">
        <v>151</v>
      </c>
      <c r="C76" s="28">
        <v>1.1000000000000001</v>
      </c>
      <c r="D76" s="110">
        <f t="shared" si="8"/>
        <v>0.17000000000000004</v>
      </c>
      <c r="E76" s="28">
        <v>0.93</v>
      </c>
      <c r="F76" s="34"/>
      <c r="G76" s="4"/>
      <c r="H76" s="34"/>
      <c r="I76" s="34"/>
      <c r="J76" s="34"/>
      <c r="K76" s="130"/>
    </row>
    <row r="77" spans="1:11" s="14" customFormat="1" x14ac:dyDescent="0.2">
      <c r="A77" s="193" t="s">
        <v>14</v>
      </c>
      <c r="B77" s="30" t="s">
        <v>11</v>
      </c>
      <c r="C77" s="28">
        <v>1.1299999999999999</v>
      </c>
      <c r="D77" s="110">
        <f t="shared" si="8"/>
        <v>0.1399999999999999</v>
      </c>
      <c r="E77" s="28">
        <v>0.99</v>
      </c>
      <c r="F77" s="34"/>
      <c r="G77" s="4"/>
      <c r="H77" s="34"/>
      <c r="I77" s="34"/>
      <c r="J77" s="34"/>
      <c r="K77" s="130"/>
    </row>
    <row r="78" spans="1:11" s="14" customFormat="1" x14ac:dyDescent="0.2">
      <c r="A78" s="193" t="s">
        <v>12</v>
      </c>
      <c r="B78" s="30" t="s">
        <v>11</v>
      </c>
      <c r="C78" s="28">
        <v>1.1499999999999999</v>
      </c>
      <c r="D78" s="110">
        <f t="shared" si="8"/>
        <v>0.15999999999999992</v>
      </c>
      <c r="E78" s="28">
        <v>0.99</v>
      </c>
      <c r="F78" s="34"/>
      <c r="G78" s="4"/>
      <c r="H78" s="34"/>
      <c r="I78" s="34"/>
      <c r="J78" s="34"/>
      <c r="K78" s="130"/>
    </row>
    <row r="79" spans="1:11" s="14" customFormat="1" x14ac:dyDescent="0.2">
      <c r="A79" s="193" t="s">
        <v>67</v>
      </c>
      <c r="B79" s="30" t="s">
        <v>11</v>
      </c>
      <c r="C79" s="28">
        <v>1.24</v>
      </c>
      <c r="D79" s="110">
        <f t="shared" si="8"/>
        <v>0.25</v>
      </c>
      <c r="E79" s="28">
        <v>0.99</v>
      </c>
      <c r="F79" s="34"/>
      <c r="G79" s="4"/>
      <c r="H79" s="34"/>
      <c r="I79" s="34"/>
      <c r="J79" s="34"/>
      <c r="K79" s="130"/>
    </row>
    <row r="80" spans="1:11" s="14" customFormat="1" x14ac:dyDescent="0.2">
      <c r="A80" s="193" t="s">
        <v>68</v>
      </c>
      <c r="B80" s="30" t="s">
        <v>11</v>
      </c>
      <c r="C80" s="28">
        <v>1.24</v>
      </c>
      <c r="D80" s="110">
        <f t="shared" si="8"/>
        <v>0.25</v>
      </c>
      <c r="E80" s="28">
        <v>0.99</v>
      </c>
      <c r="F80" s="34"/>
      <c r="G80" s="4"/>
      <c r="H80" s="34"/>
      <c r="I80" s="34"/>
      <c r="J80" s="34"/>
      <c r="K80" s="130"/>
    </row>
    <row r="81" spans="1:11" s="14" customFormat="1" x14ac:dyDescent="0.2">
      <c r="A81" s="193" t="s">
        <v>69</v>
      </c>
      <c r="B81" s="30" t="s">
        <v>11</v>
      </c>
      <c r="C81" s="28">
        <v>1.24</v>
      </c>
      <c r="D81" s="110">
        <f t="shared" si="8"/>
        <v>0.30999999999999994</v>
      </c>
      <c r="E81" s="28">
        <v>0.93</v>
      </c>
      <c r="F81" s="34"/>
      <c r="G81" s="4"/>
      <c r="H81" s="34"/>
      <c r="I81" s="34"/>
      <c r="J81" s="34"/>
      <c r="K81" s="130"/>
    </row>
    <row r="82" spans="1:11" s="14" customFormat="1" x14ac:dyDescent="0.2">
      <c r="A82" s="193" t="s">
        <v>55</v>
      </c>
      <c r="B82" s="30" t="s">
        <v>11</v>
      </c>
      <c r="C82" s="28">
        <v>1.24</v>
      </c>
      <c r="D82" s="110">
        <f t="shared" si="8"/>
        <v>0.21999999999999997</v>
      </c>
      <c r="E82" s="28">
        <v>1.02</v>
      </c>
      <c r="F82" s="34"/>
      <c r="G82" s="4"/>
      <c r="H82" s="34"/>
      <c r="I82" s="34"/>
      <c r="J82" s="34"/>
      <c r="K82" s="130"/>
    </row>
    <row r="83" spans="1:11" s="14" customFormat="1" x14ac:dyDescent="0.2">
      <c r="A83" s="194" t="s">
        <v>70</v>
      </c>
      <c r="B83" s="195" t="s">
        <v>11</v>
      </c>
      <c r="C83" s="28">
        <v>1.62</v>
      </c>
      <c r="D83" s="110">
        <f t="shared" si="8"/>
        <v>0.70000000000000007</v>
      </c>
      <c r="E83" s="28">
        <v>0.92</v>
      </c>
      <c r="F83" s="34"/>
      <c r="G83" s="4"/>
      <c r="H83" s="34"/>
      <c r="I83" s="34"/>
      <c r="J83" s="34"/>
      <c r="K83" s="130"/>
    </row>
    <row r="84" spans="1:11" s="14" customFormat="1" x14ac:dyDescent="0.2">
      <c r="A84" s="188"/>
      <c r="B84" s="30" t="s">
        <v>152</v>
      </c>
      <c r="C84" s="28">
        <v>1.34</v>
      </c>
      <c r="D84" s="110"/>
      <c r="E84" s="28"/>
      <c r="F84" s="34"/>
      <c r="G84" s="4"/>
      <c r="H84" s="34"/>
      <c r="I84" s="34"/>
      <c r="J84" s="34"/>
      <c r="K84" s="130"/>
    </row>
    <row r="85" spans="1:11" s="14" customFormat="1" x14ac:dyDescent="0.2">
      <c r="A85" s="188"/>
      <c r="B85" s="30" t="s">
        <v>18</v>
      </c>
      <c r="C85" s="28">
        <v>1.0900000000000001</v>
      </c>
      <c r="D85" s="110">
        <f t="shared" si="8"/>
        <v>1.0900000000000001</v>
      </c>
      <c r="E85" s="28"/>
      <c r="F85" s="34"/>
      <c r="G85" s="4"/>
      <c r="H85" s="34"/>
      <c r="I85" s="34"/>
      <c r="J85" s="34"/>
      <c r="K85" s="130"/>
    </row>
    <row r="86" spans="1:11" s="14" customFormat="1" x14ac:dyDescent="0.2">
      <c r="A86" s="188"/>
      <c r="B86" s="30" t="s">
        <v>71</v>
      </c>
      <c r="C86" s="28">
        <v>0.68</v>
      </c>
      <c r="D86" s="110">
        <f t="shared" si="8"/>
        <v>5.0000000000000044E-2</v>
      </c>
      <c r="E86" s="28">
        <v>0.63</v>
      </c>
      <c r="F86" s="34"/>
      <c r="G86" s="4"/>
      <c r="H86" s="34"/>
      <c r="I86" s="34"/>
      <c r="J86" s="34"/>
      <c r="K86" s="130"/>
    </row>
    <row r="87" spans="1:11" s="14" customFormat="1" x14ac:dyDescent="0.2">
      <c r="A87" s="188"/>
      <c r="B87" s="30" t="s">
        <v>72</v>
      </c>
      <c r="C87" s="28">
        <v>0.95</v>
      </c>
      <c r="D87" s="110">
        <f t="shared" si="8"/>
        <v>0.16999999999999993</v>
      </c>
      <c r="E87" s="28">
        <v>0.78</v>
      </c>
      <c r="F87" s="34"/>
      <c r="G87" s="4"/>
      <c r="H87" s="34"/>
      <c r="I87" s="34"/>
      <c r="J87" s="34"/>
      <c r="K87" s="130"/>
    </row>
    <row r="88" spans="1:11" s="14" customFormat="1" x14ac:dyDescent="0.2">
      <c r="A88" s="188"/>
      <c r="B88" s="30" t="s">
        <v>73</v>
      </c>
      <c r="C88" s="28">
        <v>1.18</v>
      </c>
      <c r="D88" s="110">
        <f t="shared" si="8"/>
        <v>0.21999999999999997</v>
      </c>
      <c r="E88" s="28">
        <v>0.96</v>
      </c>
      <c r="F88" s="34"/>
      <c r="G88" s="4"/>
      <c r="H88" s="34"/>
      <c r="I88" s="34"/>
      <c r="J88" s="34"/>
      <c r="K88" s="130"/>
    </row>
    <row r="89" spans="1:11" s="14" customFormat="1" x14ac:dyDescent="0.2">
      <c r="A89" s="188"/>
      <c r="B89" s="30" t="s">
        <v>74</v>
      </c>
      <c r="C89" s="28">
        <v>0.62</v>
      </c>
      <c r="D89" s="110">
        <f t="shared" si="8"/>
        <v>0.12</v>
      </c>
      <c r="E89" s="28">
        <v>0.5</v>
      </c>
      <c r="F89" s="34"/>
      <c r="G89" s="4"/>
      <c r="H89" s="34"/>
      <c r="I89" s="34"/>
      <c r="J89" s="34"/>
      <c r="K89" s="130"/>
    </row>
    <row r="90" spans="1:11" s="14" customFormat="1" x14ac:dyDescent="0.2">
      <c r="A90" s="188"/>
      <c r="B90" s="30" t="s">
        <v>153</v>
      </c>
      <c r="C90" s="28">
        <v>2.2400000000000002</v>
      </c>
      <c r="D90" s="110">
        <f t="shared" si="8"/>
        <v>0.42000000000000015</v>
      </c>
      <c r="E90" s="28">
        <v>1.82</v>
      </c>
      <c r="F90" s="34"/>
      <c r="G90" s="4"/>
      <c r="H90" s="34"/>
      <c r="I90" s="34"/>
      <c r="J90" s="34"/>
      <c r="K90" s="130"/>
    </row>
    <row r="91" spans="1:11" s="14" customFormat="1" x14ac:dyDescent="0.2">
      <c r="A91" s="188"/>
      <c r="B91" s="30" t="s">
        <v>154</v>
      </c>
      <c r="C91" s="28"/>
      <c r="D91" s="110">
        <f t="shared" si="8"/>
        <v>0</v>
      </c>
      <c r="E91" s="28"/>
      <c r="F91" s="34"/>
      <c r="G91" s="4"/>
      <c r="H91" s="34"/>
      <c r="I91" s="34"/>
      <c r="J91" s="34"/>
      <c r="K91" s="130"/>
    </row>
    <row r="92" spans="1:11" s="14" customFormat="1" x14ac:dyDescent="0.2">
      <c r="A92" s="188"/>
      <c r="B92" s="30" t="s">
        <v>76</v>
      </c>
      <c r="C92" s="28">
        <v>0.73</v>
      </c>
      <c r="D92" s="110">
        <f t="shared" si="8"/>
        <v>5.9999999999999942E-2</v>
      </c>
      <c r="E92" s="28">
        <v>0.67</v>
      </c>
      <c r="F92" s="34"/>
      <c r="G92" s="4"/>
      <c r="H92" s="34"/>
      <c r="I92" s="34"/>
      <c r="J92" s="34"/>
      <c r="K92" s="130"/>
    </row>
    <row r="93" spans="1:11" s="14" customFormat="1" x14ac:dyDescent="0.2">
      <c r="A93" s="188"/>
      <c r="B93" s="30" t="s">
        <v>155</v>
      </c>
      <c r="C93" s="28"/>
      <c r="D93" s="110"/>
      <c r="E93" s="28"/>
      <c r="F93" s="34"/>
      <c r="G93" s="4"/>
      <c r="H93" s="34"/>
      <c r="I93" s="34"/>
      <c r="J93" s="34"/>
      <c r="K93" s="130"/>
    </row>
    <row r="94" spans="1:11" s="14" customFormat="1" x14ac:dyDescent="0.2">
      <c r="A94" s="188"/>
      <c r="B94" s="34" t="s">
        <v>77</v>
      </c>
      <c r="C94" s="28">
        <v>0.88</v>
      </c>
      <c r="D94" s="110">
        <f t="shared" si="8"/>
        <v>6.0000000000000053E-2</v>
      </c>
      <c r="E94" s="28">
        <v>0.82</v>
      </c>
      <c r="F94" s="34"/>
      <c r="G94" s="4"/>
      <c r="H94" s="34"/>
      <c r="I94" s="34"/>
      <c r="J94" s="34"/>
      <c r="K94" s="130"/>
    </row>
    <row r="95" spans="1:11" s="14" customFormat="1" x14ac:dyDescent="0.2">
      <c r="A95" s="188"/>
      <c r="B95" s="30" t="s">
        <v>13</v>
      </c>
      <c r="C95" s="28">
        <v>1.87</v>
      </c>
      <c r="D95" s="110">
        <f t="shared" si="8"/>
        <v>0.7300000000000002</v>
      </c>
      <c r="E95" s="28">
        <v>1.1399999999999999</v>
      </c>
      <c r="F95" s="34"/>
      <c r="G95" s="4"/>
      <c r="H95" s="34"/>
      <c r="I95" s="34"/>
      <c r="J95" s="34"/>
      <c r="K95" s="130"/>
    </row>
    <row r="96" spans="1:11" s="14" customFormat="1" x14ac:dyDescent="0.2">
      <c r="A96" s="188"/>
      <c r="B96" s="30" t="s">
        <v>78</v>
      </c>
      <c r="C96" s="28">
        <v>0.88</v>
      </c>
      <c r="D96" s="110">
        <f t="shared" si="8"/>
        <v>0</v>
      </c>
      <c r="E96" s="28">
        <v>0.88</v>
      </c>
      <c r="F96" s="34"/>
      <c r="G96" s="4"/>
      <c r="H96" s="34"/>
      <c r="I96" s="34"/>
      <c r="J96" s="34"/>
      <c r="K96" s="130"/>
    </row>
    <row r="97" spans="1:11" s="14" customFormat="1" x14ac:dyDescent="0.2">
      <c r="A97" s="188"/>
      <c r="B97" s="30" t="s">
        <v>156</v>
      </c>
      <c r="C97" s="28">
        <v>1.06</v>
      </c>
      <c r="D97" s="110">
        <f t="shared" si="8"/>
        <v>-0.16999999999999993</v>
      </c>
      <c r="E97" s="28">
        <v>1.23</v>
      </c>
      <c r="F97" s="34"/>
      <c r="G97" s="4"/>
      <c r="H97" s="34"/>
      <c r="I97" s="34"/>
      <c r="J97" s="34"/>
      <c r="K97" s="130"/>
    </row>
    <row r="98" spans="1:11" s="14" customFormat="1" x14ac:dyDescent="0.2">
      <c r="A98" s="188"/>
      <c r="B98" s="30" t="s">
        <v>157</v>
      </c>
      <c r="C98" s="28">
        <v>1.61</v>
      </c>
      <c r="D98" s="110">
        <f t="shared" si="8"/>
        <v>0.17000000000000015</v>
      </c>
      <c r="E98" s="28">
        <v>1.44</v>
      </c>
      <c r="F98" s="34"/>
      <c r="G98" s="4"/>
      <c r="H98" s="34"/>
      <c r="I98" s="34"/>
      <c r="J98" s="34"/>
      <c r="K98" s="130"/>
    </row>
    <row r="99" spans="1:11" s="14" customFormat="1" x14ac:dyDescent="0.2">
      <c r="A99" s="188" t="s">
        <v>52</v>
      </c>
      <c r="B99" s="30" t="s">
        <v>158</v>
      </c>
      <c r="C99" s="28">
        <v>1.04</v>
      </c>
      <c r="D99" s="110">
        <f t="shared" si="8"/>
        <v>0.12</v>
      </c>
      <c r="E99" s="28">
        <v>0.92</v>
      </c>
      <c r="F99" s="34"/>
      <c r="G99" s="4"/>
      <c r="H99" s="34"/>
      <c r="I99" s="34"/>
      <c r="J99" s="34"/>
      <c r="K99" s="130"/>
    </row>
    <row r="100" spans="1:11" s="14" customFormat="1" x14ac:dyDescent="0.2">
      <c r="A100" s="188" t="s">
        <v>8</v>
      </c>
      <c r="B100" s="30" t="s">
        <v>80</v>
      </c>
      <c r="C100" s="28">
        <v>1.03</v>
      </c>
      <c r="D100" s="110">
        <f t="shared" si="8"/>
        <v>9.9999999999999978E-2</v>
      </c>
      <c r="E100" s="28">
        <v>0.93</v>
      </c>
      <c r="F100" s="34"/>
      <c r="G100" s="4"/>
      <c r="H100" s="34"/>
      <c r="I100" s="34"/>
      <c r="J100" s="34"/>
      <c r="K100" s="130"/>
    </row>
    <row r="101" spans="1:11" s="14" customFormat="1" x14ac:dyDescent="0.2">
      <c r="A101" s="188"/>
      <c r="B101" s="30" t="s">
        <v>159</v>
      </c>
      <c r="C101" s="28">
        <v>1.0900000000000001</v>
      </c>
      <c r="D101" s="110"/>
      <c r="E101" s="28">
        <v>0.98</v>
      </c>
      <c r="F101" s="34"/>
      <c r="G101" s="4"/>
      <c r="H101" s="34"/>
      <c r="I101" s="34"/>
      <c r="J101" s="34"/>
      <c r="K101" s="130"/>
    </row>
    <row r="102" spans="1:11" s="14" customFormat="1" x14ac:dyDescent="0.2">
      <c r="A102" s="188"/>
      <c r="B102" s="30" t="s">
        <v>81</v>
      </c>
      <c r="C102" s="28"/>
      <c r="D102" s="110">
        <f t="shared" si="8"/>
        <v>0</v>
      </c>
      <c r="E102" s="28"/>
      <c r="F102" s="34"/>
      <c r="G102" s="4"/>
      <c r="H102" s="34"/>
      <c r="I102" s="34"/>
      <c r="J102" s="34"/>
      <c r="K102" s="34"/>
    </row>
    <row r="103" spans="1:11" s="14" customFormat="1" x14ac:dyDescent="0.2">
      <c r="A103" s="4"/>
      <c r="B103" s="34"/>
      <c r="C103" s="28"/>
      <c r="D103" s="110"/>
      <c r="E103" s="28"/>
      <c r="F103" s="34"/>
      <c r="G103" s="4"/>
      <c r="H103" s="34"/>
      <c r="I103" s="34"/>
      <c r="J103" s="34"/>
      <c r="K103" s="130"/>
    </row>
    <row r="104" spans="1:11" s="14" customFormat="1" x14ac:dyDescent="0.2">
      <c r="A104" s="111"/>
      <c r="B104" s="112" t="s">
        <v>160</v>
      </c>
      <c r="C104" s="37">
        <v>0.81</v>
      </c>
      <c r="D104" s="110">
        <f t="shared" si="8"/>
        <v>0.38000000000000006</v>
      </c>
      <c r="E104" s="28">
        <v>0.43</v>
      </c>
      <c r="F104" s="34"/>
      <c r="G104" s="4"/>
      <c r="H104" s="113"/>
      <c r="I104" s="113"/>
      <c r="J104" s="113"/>
      <c r="K104" s="113"/>
    </row>
    <row r="105" spans="1:11" s="14" customFormat="1" x14ac:dyDescent="0.2">
      <c r="A105" s="111"/>
      <c r="B105" s="112" t="s">
        <v>82</v>
      </c>
      <c r="C105" s="37">
        <v>0.93</v>
      </c>
      <c r="D105" s="110">
        <f t="shared" si="8"/>
        <v>4.0000000000000036E-2</v>
      </c>
      <c r="E105" s="28">
        <v>0.89</v>
      </c>
      <c r="F105" s="34"/>
      <c r="G105" s="4"/>
      <c r="H105" s="113"/>
      <c r="I105" s="113"/>
      <c r="J105" s="113"/>
      <c r="K105" s="113"/>
    </row>
    <row r="106" spans="1:11" s="14" customFormat="1" x14ac:dyDescent="0.2">
      <c r="A106" s="111"/>
      <c r="B106" s="112" t="s">
        <v>161</v>
      </c>
      <c r="C106" s="37">
        <v>0.09</v>
      </c>
      <c r="D106" s="110">
        <f t="shared" si="8"/>
        <v>9.999999999999995E-3</v>
      </c>
      <c r="E106" s="28">
        <v>0.08</v>
      </c>
      <c r="F106" s="34"/>
      <c r="G106" s="4"/>
      <c r="H106" s="113"/>
      <c r="I106" s="113"/>
      <c r="J106" s="113"/>
      <c r="K106" s="113"/>
    </row>
    <row r="107" spans="1:11" s="14" customFormat="1" x14ac:dyDescent="0.2">
      <c r="A107" s="108"/>
      <c r="B107" s="109" t="s">
        <v>162</v>
      </c>
      <c r="C107" s="37">
        <v>0.94</v>
      </c>
      <c r="D107" s="110">
        <f t="shared" si="8"/>
        <v>4.9999999999999933E-2</v>
      </c>
      <c r="E107" s="28">
        <v>0.89</v>
      </c>
      <c r="F107" s="34"/>
      <c r="G107" s="4"/>
      <c r="H107" s="113"/>
      <c r="I107" s="113"/>
      <c r="J107" s="113"/>
      <c r="K107" s="113"/>
    </row>
    <row r="108" spans="1:11" s="14" customFormat="1" x14ac:dyDescent="0.2">
      <c r="A108" s="108"/>
      <c r="B108" s="109" t="s">
        <v>84</v>
      </c>
      <c r="C108" s="37">
        <v>1.18</v>
      </c>
      <c r="D108" s="110">
        <f t="shared" si="8"/>
        <v>6.999999999999984E-2</v>
      </c>
      <c r="E108" s="28">
        <v>1.1100000000000001</v>
      </c>
      <c r="F108" s="34"/>
      <c r="G108" s="4"/>
      <c r="H108" s="113"/>
      <c r="I108" s="113"/>
      <c r="J108" s="113"/>
      <c r="K108" s="113"/>
    </row>
    <row r="109" spans="1:11" s="14" customFormat="1" x14ac:dyDescent="0.2">
      <c r="A109" s="108"/>
      <c r="B109" s="109" t="s">
        <v>85</v>
      </c>
      <c r="C109" s="37">
        <v>1.88</v>
      </c>
      <c r="D109" s="110">
        <f t="shared" si="8"/>
        <v>7.9999999999999849E-2</v>
      </c>
      <c r="E109" s="28">
        <v>1.8</v>
      </c>
      <c r="F109" s="34"/>
      <c r="G109" s="4"/>
      <c r="H109" s="113"/>
      <c r="I109" s="113"/>
      <c r="J109" s="113"/>
      <c r="K109" s="113"/>
    </row>
    <row r="110" spans="1:11" s="14" customFormat="1" x14ac:dyDescent="0.2">
      <c r="A110" s="111"/>
      <c r="B110" s="112" t="s">
        <v>86</v>
      </c>
      <c r="C110" s="37">
        <v>0.68</v>
      </c>
      <c r="D110" s="110">
        <f t="shared" si="8"/>
        <v>3.0000000000000027E-2</v>
      </c>
      <c r="E110" s="28">
        <v>0.65</v>
      </c>
      <c r="F110" s="34"/>
      <c r="G110" s="4"/>
      <c r="H110" s="113"/>
      <c r="I110" s="113"/>
      <c r="J110" s="113"/>
      <c r="K110" s="113"/>
    </row>
    <row r="111" spans="1:11" s="14" customFormat="1" x14ac:dyDescent="0.2">
      <c r="A111" s="111"/>
      <c r="B111" s="112" t="s">
        <v>87</v>
      </c>
      <c r="C111" s="37">
        <v>0.41</v>
      </c>
      <c r="D111" s="110">
        <f t="shared" si="8"/>
        <v>3.999999999999998E-2</v>
      </c>
      <c r="E111" s="28">
        <v>0.37</v>
      </c>
      <c r="F111" s="34"/>
      <c r="G111" s="4"/>
      <c r="H111" s="113"/>
      <c r="I111" s="113"/>
      <c r="J111" s="113"/>
      <c r="K111" s="113"/>
    </row>
    <row r="112" spans="1:11" s="14" customFormat="1" x14ac:dyDescent="0.2">
      <c r="A112" s="111"/>
      <c r="B112" s="112" t="s">
        <v>91</v>
      </c>
      <c r="C112" s="37">
        <v>1.86</v>
      </c>
      <c r="D112" s="110">
        <f t="shared" si="8"/>
        <v>-0.10999999999999988</v>
      </c>
      <c r="E112" s="28">
        <v>1.97</v>
      </c>
      <c r="F112" s="34"/>
      <c r="G112" s="4"/>
      <c r="H112" s="113"/>
      <c r="I112" s="113"/>
      <c r="J112" s="113"/>
      <c r="K112" s="113"/>
    </row>
    <row r="113" spans="1:11" s="14" customFormat="1" x14ac:dyDescent="0.2">
      <c r="A113" s="111"/>
      <c r="B113" s="112" t="s">
        <v>88</v>
      </c>
      <c r="C113" s="37">
        <v>0.94</v>
      </c>
      <c r="D113" s="110">
        <f t="shared" si="8"/>
        <v>-9.000000000000008E-2</v>
      </c>
      <c r="E113" s="28">
        <v>1.03</v>
      </c>
      <c r="F113" s="34"/>
      <c r="G113" s="4"/>
      <c r="H113" s="113"/>
      <c r="I113" s="113"/>
      <c r="J113" s="113"/>
      <c r="K113" s="113"/>
    </row>
    <row r="114" spans="1:11" s="14" customFormat="1" x14ac:dyDescent="0.2">
      <c r="A114" s="111"/>
      <c r="B114" s="112" t="s">
        <v>92</v>
      </c>
      <c r="C114" s="37">
        <v>0.77</v>
      </c>
      <c r="D114" s="110">
        <f t="shared" si="8"/>
        <v>0.12</v>
      </c>
      <c r="E114" s="28">
        <v>0.65</v>
      </c>
      <c r="F114" s="34"/>
      <c r="G114" s="4"/>
      <c r="H114" s="34"/>
      <c r="I114" s="34"/>
      <c r="J114" s="34"/>
      <c r="K114" s="34"/>
    </row>
    <row r="115" spans="1:11" s="2" customFormat="1" x14ac:dyDescent="0.2">
      <c r="A115" s="111"/>
      <c r="B115" s="112" t="s">
        <v>93</v>
      </c>
      <c r="C115" s="37">
        <v>0.19</v>
      </c>
      <c r="D115" s="110">
        <f t="shared" si="8"/>
        <v>1.999999999999999E-2</v>
      </c>
      <c r="E115" s="28">
        <v>0.17</v>
      </c>
      <c r="F115" s="34"/>
      <c r="G115" s="116"/>
      <c r="H115" s="34"/>
      <c r="I115" s="34"/>
      <c r="J115" s="34"/>
      <c r="K115" s="34"/>
    </row>
    <row r="116" spans="1:11" s="2" customFormat="1" x14ac:dyDescent="0.2">
      <c r="A116" s="111"/>
      <c r="B116" s="112" t="s">
        <v>94</v>
      </c>
      <c r="C116" s="37">
        <v>0.36</v>
      </c>
      <c r="D116" s="110">
        <f t="shared" ref="D116:D125" si="9">C116-E116</f>
        <v>1.9999999999999962E-2</v>
      </c>
      <c r="E116" s="28">
        <v>0.34</v>
      </c>
      <c r="F116" s="34"/>
      <c r="G116" s="4"/>
      <c r="H116" s="34"/>
      <c r="I116" s="34"/>
      <c r="J116" s="34"/>
      <c r="K116" s="34"/>
    </row>
    <row r="117" spans="1:11" s="2" customFormat="1" x14ac:dyDescent="0.2">
      <c r="A117" s="111"/>
      <c r="B117" s="112" t="s">
        <v>95</v>
      </c>
      <c r="C117" s="37">
        <v>1.02</v>
      </c>
      <c r="D117" s="110">
        <f t="shared" si="9"/>
        <v>7.0000000000000062E-2</v>
      </c>
      <c r="E117" s="28">
        <v>0.95</v>
      </c>
      <c r="F117" s="113"/>
      <c r="G117" s="4"/>
      <c r="H117" s="34"/>
      <c r="I117" s="34"/>
      <c r="J117" s="34"/>
      <c r="K117" s="34"/>
    </row>
    <row r="118" spans="1:11" s="2" customFormat="1" x14ac:dyDescent="0.2">
      <c r="A118" s="111"/>
      <c r="B118" s="112" t="s">
        <v>96</v>
      </c>
      <c r="C118" s="37">
        <v>0.93</v>
      </c>
      <c r="D118" s="110">
        <f t="shared" si="9"/>
        <v>0.13</v>
      </c>
      <c r="E118" s="28">
        <v>0.8</v>
      </c>
      <c r="F118" s="14"/>
      <c r="G118" s="4"/>
      <c r="H118" s="34"/>
      <c r="I118" s="34"/>
      <c r="J118" s="34"/>
      <c r="K118" s="34"/>
    </row>
    <row r="119" spans="1:11" s="2" customFormat="1" x14ac:dyDescent="0.2">
      <c r="A119" s="111"/>
      <c r="B119" s="112" t="s">
        <v>97</v>
      </c>
      <c r="C119" s="37">
        <v>0.49</v>
      </c>
      <c r="D119" s="110">
        <f t="shared" si="9"/>
        <v>4.9999999999999989E-2</v>
      </c>
      <c r="E119" s="28">
        <v>0.44</v>
      </c>
      <c r="F119" s="14"/>
      <c r="G119" s="4"/>
      <c r="H119" s="34"/>
      <c r="I119" s="34"/>
      <c r="J119" s="34"/>
      <c r="K119" s="34"/>
    </row>
    <row r="120" spans="1:11" s="2" customFormat="1" x14ac:dyDescent="0.2">
      <c r="A120" s="111"/>
      <c r="B120" s="112" t="s">
        <v>19</v>
      </c>
      <c r="C120" s="37">
        <v>0.26</v>
      </c>
      <c r="D120" s="110">
        <f t="shared" si="9"/>
        <v>0.03</v>
      </c>
      <c r="E120" s="28">
        <v>0.23</v>
      </c>
      <c r="H120" s="34"/>
      <c r="I120" s="34"/>
      <c r="J120" s="34"/>
      <c r="K120" s="34"/>
    </row>
    <row r="121" spans="1:11" s="14" customFormat="1" x14ac:dyDescent="0.2">
      <c r="A121" s="111"/>
      <c r="B121" s="112" t="s">
        <v>89</v>
      </c>
      <c r="C121" s="37">
        <v>1.88</v>
      </c>
      <c r="D121" s="110">
        <f t="shared" si="9"/>
        <v>7.9999999999999849E-2</v>
      </c>
      <c r="E121" s="28">
        <v>1.8</v>
      </c>
      <c r="F121" s="2"/>
      <c r="G121" s="2"/>
      <c r="H121" s="34"/>
      <c r="I121" s="34"/>
      <c r="J121" s="34"/>
      <c r="K121" s="34"/>
    </row>
    <row r="122" spans="1:11" s="14" customFormat="1" x14ac:dyDescent="0.2">
      <c r="A122" s="111"/>
      <c r="B122" s="112" t="s">
        <v>98</v>
      </c>
      <c r="C122" s="37">
        <v>0.54</v>
      </c>
      <c r="D122" s="110">
        <f t="shared" si="9"/>
        <v>-1.0000000000000009E-2</v>
      </c>
      <c r="E122" s="28">
        <v>0.55000000000000004</v>
      </c>
      <c r="F122" s="2"/>
      <c r="G122" s="2"/>
      <c r="H122" s="34"/>
      <c r="I122" s="34"/>
      <c r="J122" s="34"/>
      <c r="K122" s="34"/>
    </row>
    <row r="123" spans="1:11" s="14" customFormat="1" x14ac:dyDescent="0.2">
      <c r="A123" s="111"/>
      <c r="B123" s="112" t="s">
        <v>99</v>
      </c>
      <c r="C123" s="37">
        <v>0.05</v>
      </c>
      <c r="D123" s="110">
        <f t="shared" si="9"/>
        <v>-0.41000000000000003</v>
      </c>
      <c r="E123" s="28">
        <v>0.46</v>
      </c>
      <c r="F123" s="2"/>
      <c r="G123" s="2"/>
      <c r="H123" s="34"/>
      <c r="I123" s="34"/>
      <c r="J123" s="34"/>
      <c r="K123" s="34"/>
    </row>
    <row r="124" spans="1:11" s="14" customFormat="1" x14ac:dyDescent="0.2">
      <c r="A124" s="111"/>
      <c r="B124" s="112" t="s">
        <v>100</v>
      </c>
      <c r="C124" s="37">
        <v>0.81</v>
      </c>
      <c r="D124" s="110">
        <f t="shared" si="9"/>
        <v>7.0000000000000062E-2</v>
      </c>
      <c r="E124" s="28">
        <v>0.74</v>
      </c>
      <c r="F124" s="2"/>
      <c r="G124" s="2"/>
      <c r="H124" s="34"/>
      <c r="I124" s="34"/>
      <c r="J124" s="34"/>
      <c r="K124" s="34"/>
    </row>
    <row r="125" spans="1:11" s="14" customFormat="1" x14ac:dyDescent="0.2">
      <c r="A125" s="111"/>
      <c r="B125" s="112" t="s">
        <v>90</v>
      </c>
      <c r="C125" s="37">
        <v>0.71</v>
      </c>
      <c r="D125" s="110">
        <f t="shared" si="9"/>
        <v>3.9999999999999925E-2</v>
      </c>
      <c r="E125" s="28">
        <v>0.67</v>
      </c>
      <c r="F125" s="2"/>
      <c r="G125" s="2"/>
      <c r="H125" s="34"/>
      <c r="I125" s="34"/>
      <c r="J125" s="34"/>
      <c r="K125" s="34"/>
    </row>
    <row r="126" spans="1:11" s="14" customFormat="1" x14ac:dyDescent="0.2">
      <c r="A126" s="113"/>
      <c r="B126" s="113"/>
      <c r="C126" s="114"/>
      <c r="D126" s="113"/>
      <c r="E126" s="113"/>
      <c r="F126" s="34"/>
      <c r="G126" s="34"/>
      <c r="H126" s="34"/>
      <c r="I126" s="34"/>
      <c r="J126" s="34"/>
      <c r="K126" s="34"/>
    </row>
    <row r="127" spans="1:11" x14ac:dyDescent="0.2">
      <c r="A127" s="113"/>
      <c r="B127" s="113"/>
      <c r="C127" s="114"/>
      <c r="D127" s="113"/>
      <c r="E127" s="113"/>
      <c r="F127" s="34"/>
      <c r="G127" s="34"/>
      <c r="H127" s="34"/>
      <c r="I127" s="34"/>
      <c r="J127" s="34"/>
      <c r="K127" s="34"/>
    </row>
    <row r="128" spans="1:11" ht="15" thickBot="1" x14ac:dyDescent="0.25">
      <c r="A128" s="125"/>
      <c r="B128" s="165" t="s">
        <v>163</v>
      </c>
      <c r="C128" s="127">
        <v>2.5</v>
      </c>
      <c r="D128" s="57">
        <v>1</v>
      </c>
      <c r="E128" s="58">
        <f t="shared" ref="E128" si="10">C128*D128</f>
        <v>2.5</v>
      </c>
      <c r="F128" s="57">
        <v>1</v>
      </c>
      <c r="G128" s="58">
        <f t="shared" ref="G128" si="11">C128*F128</f>
        <v>2.5</v>
      </c>
      <c r="H128" s="57">
        <v>1</v>
      </c>
      <c r="I128" s="58">
        <f t="shared" ref="I128" si="12">C128*H128</f>
        <v>2.5</v>
      </c>
      <c r="J128" s="59">
        <v>1</v>
      </c>
      <c r="K128" s="60">
        <f t="shared" ref="K128" si="13">C128*J128</f>
        <v>2.5</v>
      </c>
    </row>
    <row r="129" spans="1:11" x14ac:dyDescent="0.2">
      <c r="A129" s="188"/>
      <c r="B129" s="30"/>
      <c r="C129" s="28"/>
      <c r="D129" s="28"/>
      <c r="E129" s="34"/>
      <c r="H129" s="34"/>
      <c r="I129" s="34"/>
      <c r="J129" s="34"/>
      <c r="K129" s="34"/>
    </row>
    <row r="130" spans="1:11" x14ac:dyDescent="0.2">
      <c r="A130" s="122" t="s">
        <v>20</v>
      </c>
      <c r="B130" s="123" t="s">
        <v>21</v>
      </c>
      <c r="C130" s="51">
        <v>5.12</v>
      </c>
      <c r="D130" s="50">
        <v>1</v>
      </c>
      <c r="E130" s="51">
        <f t="shared" ref="E130:E131" si="14">C130*D130</f>
        <v>5.12</v>
      </c>
      <c r="F130" s="124">
        <v>1</v>
      </c>
      <c r="G130" s="51">
        <f t="shared" ref="G130:G131" si="15">C130*F130</f>
        <v>5.12</v>
      </c>
      <c r="H130" s="52"/>
      <c r="I130" s="51">
        <f t="shared" ref="I130:K131" si="16">C130*H130</f>
        <v>0</v>
      </c>
      <c r="J130" s="52"/>
      <c r="K130" s="51">
        <f t="shared" ref="K130" si="17">E130*J130</f>
        <v>0</v>
      </c>
    </row>
    <row r="131" spans="1:11" ht="15" thickBot="1" x14ac:dyDescent="0.25">
      <c r="A131" s="125" t="s">
        <v>22</v>
      </c>
      <c r="B131" s="126" t="s">
        <v>23</v>
      </c>
      <c r="C131" s="127">
        <v>5.94</v>
      </c>
      <c r="D131" s="196"/>
      <c r="E131" s="58">
        <f t="shared" si="14"/>
        <v>0</v>
      </c>
      <c r="F131" s="57"/>
      <c r="G131" s="58">
        <f t="shared" si="15"/>
        <v>0</v>
      </c>
      <c r="H131" s="57">
        <v>1</v>
      </c>
      <c r="I131" s="58">
        <f t="shared" si="16"/>
        <v>5.94</v>
      </c>
      <c r="J131" s="57">
        <v>1</v>
      </c>
      <c r="K131" s="58">
        <f t="shared" si="16"/>
        <v>0</v>
      </c>
    </row>
    <row r="132" spans="1:11" x14ac:dyDescent="0.2">
      <c r="A132" s="188"/>
      <c r="B132" s="30"/>
      <c r="C132" s="28"/>
      <c r="D132" s="28"/>
      <c r="E132" s="34"/>
      <c r="H132" s="34"/>
      <c r="I132" s="34"/>
      <c r="J132" s="34"/>
      <c r="K132" s="34"/>
    </row>
    <row r="133" spans="1:11" ht="15" thickBot="1" x14ac:dyDescent="0.25">
      <c r="A133" s="125" t="s">
        <v>70</v>
      </c>
      <c r="B133" s="126" t="s">
        <v>114</v>
      </c>
      <c r="C133" s="127">
        <v>3.57</v>
      </c>
      <c r="D133" s="57">
        <v>1</v>
      </c>
      <c r="E133" s="58">
        <f t="shared" ref="E133" si="18">C133*D133</f>
        <v>3.57</v>
      </c>
      <c r="F133" s="57">
        <v>1</v>
      </c>
      <c r="G133" s="58">
        <f t="shared" ref="G133" si="19">C133*F133</f>
        <v>3.57</v>
      </c>
      <c r="H133" s="57">
        <v>1</v>
      </c>
      <c r="I133" s="58">
        <f t="shared" ref="I133" si="20">C133*H133</f>
        <v>3.57</v>
      </c>
      <c r="J133" s="59">
        <v>1</v>
      </c>
      <c r="K133" s="60">
        <f t="shared" ref="K133" si="21">C133*J133</f>
        <v>3.57</v>
      </c>
    </row>
    <row r="134" spans="1:11" x14ac:dyDescent="0.2">
      <c r="A134" s="188"/>
      <c r="B134" s="30"/>
      <c r="C134" s="28"/>
      <c r="D134" s="28"/>
      <c r="E134" s="34"/>
      <c r="H134" s="34"/>
      <c r="I134" s="34"/>
      <c r="J134" s="34"/>
      <c r="K134" s="34"/>
    </row>
    <row r="135" spans="1:11" ht="15" thickBot="1" x14ac:dyDescent="0.25">
      <c r="A135" s="125" t="s">
        <v>16</v>
      </c>
      <c r="B135" s="126" t="s">
        <v>114</v>
      </c>
      <c r="C135" s="127">
        <v>3.57</v>
      </c>
      <c r="D135" s="57">
        <v>1</v>
      </c>
      <c r="E135" s="58">
        <f t="shared" ref="E135" si="22">C135*D135</f>
        <v>3.57</v>
      </c>
      <c r="F135" s="57">
        <v>1</v>
      </c>
      <c r="G135" s="58">
        <f t="shared" ref="G135" si="23">C135*F135</f>
        <v>3.57</v>
      </c>
      <c r="H135" s="57">
        <v>1</v>
      </c>
      <c r="I135" s="58">
        <f t="shared" ref="I135" si="24">C135*H135</f>
        <v>3.57</v>
      </c>
      <c r="J135" s="59">
        <v>1</v>
      </c>
      <c r="K135" s="60">
        <f t="shared" ref="K135" si="25">C135*J135</f>
        <v>3.57</v>
      </c>
    </row>
    <row r="136" spans="1:11" x14ac:dyDescent="0.2">
      <c r="B136" s="34"/>
      <c r="E136" s="34"/>
      <c r="H136" s="34"/>
      <c r="I136" s="34"/>
      <c r="J136" s="34"/>
      <c r="K136" s="34"/>
    </row>
    <row r="137" spans="1:11" x14ac:dyDescent="0.2">
      <c r="H137" s="34"/>
      <c r="I137" s="34"/>
      <c r="J137" s="34"/>
      <c r="K137" s="34"/>
    </row>
    <row r="138" spans="1:11" x14ac:dyDescent="0.2">
      <c r="H138" s="34"/>
      <c r="I138" s="34"/>
      <c r="J138" s="34"/>
      <c r="K138" s="34"/>
    </row>
  </sheetData>
  <mergeCells count="2">
    <mergeCell ref="A39:C39"/>
    <mergeCell ref="A40:C40"/>
  </mergeCells>
  <conditionalFormatting sqref="D40:D127">
    <cfRule type="cellIs" dxfId="15" priority="1" operator="lessThan">
      <formula>-0.05</formula>
    </cfRule>
    <cfRule type="cellIs" dxfId="14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E0CD1B-0D32-4B0F-A864-647EF283F6FA}">
  <sheetPr>
    <pageSetUpPr fitToPage="1"/>
  </sheetPr>
  <dimension ref="A1:N126"/>
  <sheetViews>
    <sheetView zoomScaleNormal="100" zoomScaleSheetLayoutView="100" workbookViewId="0">
      <selection activeCell="N34" sqref="N34"/>
    </sheetView>
  </sheetViews>
  <sheetFormatPr baseColWidth="10" defaultColWidth="11.5" defaultRowHeight="14" x14ac:dyDescent="0.2"/>
  <cols>
    <col min="1" max="1" width="10.33203125" style="2" customWidth="1"/>
    <col min="2" max="2" width="31.5" style="2" customWidth="1"/>
    <col min="3" max="3" width="7" style="2" customWidth="1"/>
    <col min="4" max="4" width="9.33203125" style="2" bestFit="1" customWidth="1"/>
    <col min="5" max="5" width="9.83203125" style="2" bestFit="1" customWidth="1"/>
    <col min="6" max="6" width="9.33203125" style="2" bestFit="1" customWidth="1"/>
    <col min="7" max="7" width="9.83203125" style="2" bestFit="1" customWidth="1"/>
    <col min="8" max="8" width="9.33203125" style="2" customWidth="1"/>
    <col min="9" max="9" width="10.6640625" style="2" customWidth="1"/>
    <col min="10" max="10" width="9.33203125" style="2" customWidth="1"/>
    <col min="11" max="11" width="10.6640625" style="2" customWidth="1"/>
    <col min="12" max="16384" width="11.5" style="5"/>
  </cols>
  <sheetData>
    <row r="1" spans="1:14" x14ac:dyDescent="0.2">
      <c r="A1" s="1" t="s">
        <v>170</v>
      </c>
      <c r="B1" s="2" t="s">
        <v>127</v>
      </c>
      <c r="D1" s="3" t="s">
        <v>1</v>
      </c>
      <c r="F1" s="3" t="s">
        <v>2</v>
      </c>
      <c r="H1" s="3" t="s">
        <v>3</v>
      </c>
      <c r="J1" s="4" t="s">
        <v>4</v>
      </c>
      <c r="L1" s="2"/>
      <c r="M1" s="2"/>
    </row>
    <row r="2" spans="1:14" x14ac:dyDescent="0.2">
      <c r="A2" s="6"/>
      <c r="C2" s="7" t="s">
        <v>5</v>
      </c>
      <c r="D2" s="8" t="str">
        <f>CONCATENATE(A1,"s")</f>
        <v>CGPs</v>
      </c>
      <c r="E2" s="9"/>
      <c r="F2" s="8" t="str">
        <f>CONCATENATE(A1,"d")</f>
        <v>CGPd</v>
      </c>
      <c r="G2" s="9"/>
      <c r="H2" s="8" t="str">
        <f>CONCATENATE(A1,"p")</f>
        <v>CGPp</v>
      </c>
      <c r="I2" s="5"/>
      <c r="J2" s="10" t="str">
        <f>CONCATENATE(A1,"e")</f>
        <v>CGPe</v>
      </c>
      <c r="K2" s="5"/>
      <c r="L2" s="2"/>
      <c r="M2" s="2"/>
      <c r="N2" s="2"/>
    </row>
    <row r="3" spans="1:14" x14ac:dyDescent="0.2">
      <c r="B3" s="2" t="s">
        <v>6</v>
      </c>
      <c r="D3" s="11"/>
      <c r="E3" s="12">
        <v>57</v>
      </c>
      <c r="F3" s="5"/>
      <c r="G3" s="12">
        <f>E3+15</f>
        <v>72</v>
      </c>
      <c r="H3" s="5"/>
      <c r="I3" s="13">
        <f>G3+20</f>
        <v>92</v>
      </c>
      <c r="J3" s="14"/>
      <c r="K3" s="13">
        <f>I3+25</f>
        <v>117</v>
      </c>
      <c r="L3" s="2"/>
      <c r="M3" s="2"/>
      <c r="N3" s="2"/>
    </row>
    <row r="4" spans="1:14" ht="15" thickBot="1" x14ac:dyDescent="0.25">
      <c r="B4" s="15" t="s">
        <v>7</v>
      </c>
      <c r="D4" s="11"/>
      <c r="E4" s="16">
        <f>E3+10</f>
        <v>67</v>
      </c>
      <c r="F4" s="17"/>
      <c r="G4" s="16">
        <f>G3+10</f>
        <v>82</v>
      </c>
      <c r="H4" s="17"/>
      <c r="I4" s="16">
        <f>I3+10</f>
        <v>102</v>
      </c>
      <c r="J4" s="17"/>
      <c r="K4" s="16">
        <f>K3+10</f>
        <v>127</v>
      </c>
      <c r="L4" s="2"/>
      <c r="M4" s="2"/>
      <c r="N4" s="2"/>
    </row>
    <row r="5" spans="1:14" x14ac:dyDescent="0.2">
      <c r="A5" s="18" t="s">
        <v>10</v>
      </c>
      <c r="B5" s="19" t="s">
        <v>74</v>
      </c>
      <c r="C5" s="20">
        <v>0.53</v>
      </c>
      <c r="D5" s="21">
        <v>3</v>
      </c>
      <c r="E5" s="20">
        <f t="shared" ref="E5:E16" si="0">C5*D5</f>
        <v>1.59</v>
      </c>
      <c r="F5" s="21">
        <v>3</v>
      </c>
      <c r="G5" s="20">
        <f t="shared" ref="G5:G16" si="1">C5*F5</f>
        <v>1.59</v>
      </c>
      <c r="H5" s="21">
        <v>3</v>
      </c>
      <c r="I5" s="20">
        <f t="shared" ref="I5:I16" si="2">C5*H5</f>
        <v>1.59</v>
      </c>
      <c r="J5" s="133">
        <v>3</v>
      </c>
      <c r="K5" s="22">
        <f t="shared" ref="K5:K16" si="3">C5*J5</f>
        <v>1.59</v>
      </c>
      <c r="L5" s="2"/>
      <c r="M5" s="2"/>
      <c r="N5" s="2"/>
    </row>
    <row r="6" spans="1:14" x14ac:dyDescent="0.2">
      <c r="A6" s="23" t="s">
        <v>14</v>
      </c>
      <c r="B6" s="24" t="s">
        <v>73</v>
      </c>
      <c r="C6" s="25">
        <v>0.9</v>
      </c>
      <c r="D6" s="26">
        <v>2</v>
      </c>
      <c r="E6" s="25">
        <f t="shared" si="0"/>
        <v>1.8</v>
      </c>
      <c r="F6" s="26">
        <v>3</v>
      </c>
      <c r="G6" s="25">
        <f t="shared" si="1"/>
        <v>2.7</v>
      </c>
      <c r="H6" s="26">
        <v>3</v>
      </c>
      <c r="I6" s="25">
        <f t="shared" si="2"/>
        <v>2.7</v>
      </c>
      <c r="J6" s="26">
        <v>3</v>
      </c>
      <c r="K6" s="27">
        <f t="shared" si="3"/>
        <v>2.7</v>
      </c>
      <c r="L6" s="2"/>
      <c r="M6" s="2"/>
      <c r="N6" s="2"/>
    </row>
    <row r="7" spans="1:14" x14ac:dyDescent="0.2">
      <c r="A7" s="23" t="s">
        <v>14</v>
      </c>
      <c r="B7" s="24" t="s">
        <v>51</v>
      </c>
      <c r="C7" s="25">
        <v>1.1399999999999999</v>
      </c>
      <c r="D7" s="29">
        <v>2</v>
      </c>
      <c r="E7" s="25">
        <f t="shared" si="0"/>
        <v>2.2799999999999998</v>
      </c>
      <c r="F7" s="29">
        <v>2</v>
      </c>
      <c r="G7" s="25">
        <f t="shared" si="1"/>
        <v>2.2799999999999998</v>
      </c>
      <c r="H7" s="29">
        <v>3</v>
      </c>
      <c r="I7" s="25">
        <f t="shared" si="2"/>
        <v>3.42</v>
      </c>
      <c r="J7" s="26">
        <v>3</v>
      </c>
      <c r="K7" s="27">
        <f t="shared" si="3"/>
        <v>3.42</v>
      </c>
      <c r="L7" s="2"/>
      <c r="M7" s="2"/>
      <c r="N7" s="2"/>
    </row>
    <row r="8" spans="1:14" x14ac:dyDescent="0.2">
      <c r="A8" s="23" t="s">
        <v>10</v>
      </c>
      <c r="B8" s="30" t="s">
        <v>63</v>
      </c>
      <c r="C8" s="28">
        <v>0.51</v>
      </c>
      <c r="D8" s="31">
        <v>2</v>
      </c>
      <c r="E8" s="25">
        <f t="shared" si="0"/>
        <v>1.02</v>
      </c>
      <c r="F8" s="29">
        <v>2</v>
      </c>
      <c r="G8" s="25">
        <f t="shared" si="1"/>
        <v>1.02</v>
      </c>
      <c r="H8" s="29">
        <v>2</v>
      </c>
      <c r="I8" s="25">
        <f t="shared" si="2"/>
        <v>1.02</v>
      </c>
      <c r="J8" s="26">
        <v>2</v>
      </c>
      <c r="K8" s="27">
        <f t="shared" si="3"/>
        <v>1.02</v>
      </c>
      <c r="L8" s="2"/>
      <c r="M8" s="2"/>
      <c r="N8" s="2"/>
    </row>
    <row r="9" spans="1:14" x14ac:dyDescent="0.2">
      <c r="A9" s="32" t="s">
        <v>67</v>
      </c>
      <c r="B9" s="30" t="s">
        <v>56</v>
      </c>
      <c r="C9" s="25">
        <v>0.77</v>
      </c>
      <c r="D9" s="31">
        <v>1</v>
      </c>
      <c r="E9" s="25">
        <f t="shared" si="0"/>
        <v>0.77</v>
      </c>
      <c r="F9" s="31">
        <v>2</v>
      </c>
      <c r="G9" s="25">
        <f t="shared" si="1"/>
        <v>1.54</v>
      </c>
      <c r="H9" s="31">
        <v>3</v>
      </c>
      <c r="I9" s="25">
        <f t="shared" si="2"/>
        <v>2.31</v>
      </c>
      <c r="J9" s="26">
        <v>3</v>
      </c>
      <c r="K9" s="27">
        <f t="shared" si="3"/>
        <v>2.31</v>
      </c>
      <c r="L9" s="2"/>
      <c r="M9" s="2"/>
      <c r="N9" s="2"/>
    </row>
    <row r="10" spans="1:14" x14ac:dyDescent="0.2">
      <c r="A10" s="33" t="s">
        <v>10</v>
      </c>
      <c r="B10" s="34" t="s">
        <v>11</v>
      </c>
      <c r="C10" s="25">
        <v>0.96</v>
      </c>
      <c r="D10" s="26">
        <v>0</v>
      </c>
      <c r="E10" s="25">
        <f t="shared" si="0"/>
        <v>0</v>
      </c>
      <c r="F10" s="26">
        <v>2</v>
      </c>
      <c r="G10" s="25">
        <f t="shared" si="1"/>
        <v>1.92</v>
      </c>
      <c r="H10" s="29">
        <v>4</v>
      </c>
      <c r="I10" s="25">
        <f t="shared" si="2"/>
        <v>3.84</v>
      </c>
      <c r="J10" s="26">
        <v>10</v>
      </c>
      <c r="K10" s="27">
        <f t="shared" si="3"/>
        <v>9.6</v>
      </c>
      <c r="L10" s="2"/>
      <c r="M10" s="2"/>
      <c r="N10" s="2"/>
    </row>
    <row r="11" spans="1:14" x14ac:dyDescent="0.2">
      <c r="A11" s="23" t="s">
        <v>68</v>
      </c>
      <c r="B11" s="24" t="s">
        <v>77</v>
      </c>
      <c r="C11" s="25">
        <v>0.85</v>
      </c>
      <c r="D11" s="29">
        <v>0</v>
      </c>
      <c r="E11" s="25">
        <f t="shared" si="0"/>
        <v>0</v>
      </c>
      <c r="F11" s="29">
        <v>2</v>
      </c>
      <c r="G11" s="25">
        <f t="shared" si="1"/>
        <v>1.7</v>
      </c>
      <c r="H11" s="29">
        <v>3</v>
      </c>
      <c r="I11" s="25">
        <f t="shared" si="2"/>
        <v>2.5499999999999998</v>
      </c>
      <c r="J11" s="26">
        <v>3</v>
      </c>
      <c r="K11" s="27">
        <f t="shared" si="3"/>
        <v>2.5499999999999998</v>
      </c>
      <c r="L11" s="2"/>
      <c r="M11" s="2"/>
      <c r="N11" s="2"/>
    </row>
    <row r="12" spans="1:14" s="2" customFormat="1" x14ac:dyDescent="0.2">
      <c r="A12" s="144"/>
      <c r="B12" s="105" t="s">
        <v>87</v>
      </c>
      <c r="C12" s="39">
        <v>0.35</v>
      </c>
      <c r="D12" s="145">
        <v>4</v>
      </c>
      <c r="E12" s="39">
        <f t="shared" si="0"/>
        <v>1.4</v>
      </c>
      <c r="F12" s="145">
        <v>4</v>
      </c>
      <c r="G12" s="39">
        <f t="shared" si="1"/>
        <v>1.4</v>
      </c>
      <c r="H12" s="38">
        <v>4</v>
      </c>
      <c r="I12" s="39">
        <f t="shared" si="2"/>
        <v>1.4</v>
      </c>
      <c r="J12" s="40">
        <v>4</v>
      </c>
      <c r="K12" s="41">
        <f t="shared" si="3"/>
        <v>1.4</v>
      </c>
    </row>
    <row r="13" spans="1:14" x14ac:dyDescent="0.2">
      <c r="A13" s="146"/>
      <c r="B13" s="107" t="s">
        <v>19</v>
      </c>
      <c r="C13" s="37">
        <v>0.23</v>
      </c>
      <c r="D13" s="145">
        <v>1</v>
      </c>
      <c r="E13" s="39">
        <f t="shared" si="0"/>
        <v>0.23</v>
      </c>
      <c r="F13" s="145">
        <v>1</v>
      </c>
      <c r="G13" s="39">
        <f t="shared" si="1"/>
        <v>0.23</v>
      </c>
      <c r="H13" s="40">
        <v>1</v>
      </c>
      <c r="I13" s="39">
        <f t="shared" si="2"/>
        <v>0.23</v>
      </c>
      <c r="J13" s="40">
        <v>1</v>
      </c>
      <c r="K13" s="41">
        <f t="shared" si="3"/>
        <v>0.23</v>
      </c>
      <c r="L13" s="2"/>
      <c r="M13" s="2"/>
      <c r="N13" s="2"/>
    </row>
    <row r="14" spans="1:14" s="2" customFormat="1" x14ac:dyDescent="0.2">
      <c r="A14" s="42"/>
      <c r="C14" s="43"/>
      <c r="D14" s="44"/>
      <c r="E14" s="25">
        <f t="shared" si="0"/>
        <v>0</v>
      </c>
      <c r="F14" s="44"/>
      <c r="G14" s="25">
        <f t="shared" si="1"/>
        <v>0</v>
      </c>
      <c r="H14" s="29"/>
      <c r="I14" s="25">
        <f t="shared" si="2"/>
        <v>0</v>
      </c>
      <c r="J14" s="26"/>
      <c r="K14" s="27">
        <f t="shared" si="3"/>
        <v>0</v>
      </c>
    </row>
    <row r="15" spans="1:14" x14ac:dyDescent="0.2">
      <c r="A15" s="47" t="s">
        <v>20</v>
      </c>
      <c r="B15" s="48" t="s">
        <v>21</v>
      </c>
      <c r="C15" s="49">
        <v>5.12</v>
      </c>
      <c r="D15" s="50">
        <v>1</v>
      </c>
      <c r="E15" s="51">
        <f t="shared" si="0"/>
        <v>5.12</v>
      </c>
      <c r="F15" s="50">
        <v>1</v>
      </c>
      <c r="G15" s="51">
        <f t="shared" si="1"/>
        <v>5.12</v>
      </c>
      <c r="H15" s="52"/>
      <c r="I15" s="51">
        <f t="shared" si="2"/>
        <v>0</v>
      </c>
      <c r="J15" s="52"/>
      <c r="K15" s="53">
        <f t="shared" si="3"/>
        <v>0</v>
      </c>
      <c r="L15" s="2"/>
      <c r="M15" s="2"/>
      <c r="N15" s="2"/>
    </row>
    <row r="16" spans="1:14" ht="15" thickBot="1" x14ac:dyDescent="0.25">
      <c r="A16" s="54" t="s">
        <v>22</v>
      </c>
      <c r="B16" s="55" t="s">
        <v>23</v>
      </c>
      <c r="C16" s="56">
        <v>5.94</v>
      </c>
      <c r="D16" s="57"/>
      <c r="E16" s="58">
        <f t="shared" si="0"/>
        <v>0</v>
      </c>
      <c r="F16" s="57"/>
      <c r="G16" s="58">
        <f t="shared" si="1"/>
        <v>0</v>
      </c>
      <c r="H16" s="57">
        <v>1</v>
      </c>
      <c r="I16" s="58">
        <f t="shared" si="2"/>
        <v>5.94</v>
      </c>
      <c r="J16" s="59">
        <v>1</v>
      </c>
      <c r="K16" s="60">
        <f t="shared" si="3"/>
        <v>5.94</v>
      </c>
      <c r="L16" s="2"/>
      <c r="M16" s="2"/>
      <c r="N16" s="2"/>
    </row>
    <row r="17" spans="1:14" x14ac:dyDescent="0.2">
      <c r="A17" s="61"/>
      <c r="B17" s="61" t="s">
        <v>24</v>
      </c>
      <c r="C17" s="62"/>
      <c r="E17" s="63">
        <f>SUM(E5:E16)</f>
        <v>14.21</v>
      </c>
      <c r="F17" s="64"/>
      <c r="G17" s="63">
        <f>SUM(G5:G16)</f>
        <v>19.5</v>
      </c>
      <c r="H17" s="64"/>
      <c r="I17" s="63">
        <f>SUM(I5:I16)</f>
        <v>25</v>
      </c>
      <c r="J17" s="64"/>
      <c r="K17" s="63">
        <f>SUM(K5:K16)</f>
        <v>30.76</v>
      </c>
      <c r="L17" s="64"/>
      <c r="M17" s="2"/>
      <c r="N17" s="2"/>
    </row>
    <row r="18" spans="1:14" x14ac:dyDescent="0.2">
      <c r="B18" s="2" t="s">
        <v>25</v>
      </c>
      <c r="D18" s="11"/>
      <c r="E18" s="43">
        <f>E3</f>
        <v>57</v>
      </c>
      <c r="F18" s="11"/>
      <c r="G18" s="43">
        <f>G3</f>
        <v>72</v>
      </c>
      <c r="H18" s="11"/>
      <c r="I18" s="43">
        <f>I3</f>
        <v>92</v>
      </c>
      <c r="J18" s="11"/>
      <c r="K18" s="43">
        <f>K3</f>
        <v>117</v>
      </c>
      <c r="L18" s="2"/>
      <c r="M18" s="2"/>
      <c r="N18" s="2"/>
    </row>
    <row r="19" spans="1:14" x14ac:dyDescent="0.2">
      <c r="B19" s="2" t="s">
        <v>26</v>
      </c>
      <c r="C19" s="65">
        <v>0.71</v>
      </c>
      <c r="D19" s="11"/>
      <c r="E19" s="43">
        <f>E18*$C19</f>
        <v>40.47</v>
      </c>
      <c r="F19" s="11"/>
      <c r="G19" s="43">
        <f>G18*$C19</f>
        <v>51.12</v>
      </c>
      <c r="H19" s="11"/>
      <c r="I19" s="43">
        <f>I18*$C19</f>
        <v>65.319999999999993</v>
      </c>
      <c r="J19" s="11"/>
      <c r="K19" s="43">
        <f>K18*$C19</f>
        <v>83.07</v>
      </c>
      <c r="L19" s="2"/>
      <c r="M19" s="2"/>
      <c r="N19" s="2"/>
    </row>
    <row r="20" spans="1:14" x14ac:dyDescent="0.2">
      <c r="B20" s="2" t="s">
        <v>27</v>
      </c>
      <c r="C20" s="66">
        <v>0.5</v>
      </c>
      <c r="D20" s="11"/>
      <c r="E20" s="67">
        <f>E19*$C20</f>
        <v>20.234999999999999</v>
      </c>
      <c r="F20" s="11"/>
      <c r="G20" s="67">
        <f>G19*$C20</f>
        <v>25.56</v>
      </c>
      <c r="H20" s="11"/>
      <c r="I20" s="67">
        <f>I19*$C20</f>
        <v>32.659999999999997</v>
      </c>
      <c r="J20" s="11"/>
      <c r="K20" s="67">
        <f>K19*$C20</f>
        <v>41.534999999999997</v>
      </c>
      <c r="L20" s="2"/>
      <c r="M20" s="2"/>
      <c r="N20" s="2"/>
    </row>
    <row r="21" spans="1:14" x14ac:dyDescent="0.2">
      <c r="B21" s="2" t="s">
        <v>28</v>
      </c>
      <c r="C21" s="66">
        <v>0.5</v>
      </c>
      <c r="D21" s="11"/>
      <c r="E21" s="43">
        <f>E19*$C21</f>
        <v>20.234999999999999</v>
      </c>
      <c r="F21" s="11"/>
      <c r="G21" s="43">
        <f>G19*$C21</f>
        <v>25.56</v>
      </c>
      <c r="H21" s="11"/>
      <c r="I21" s="43">
        <f>I19*$C21</f>
        <v>32.659999999999997</v>
      </c>
      <c r="J21" s="11"/>
      <c r="K21" s="43">
        <f>K19*$C21</f>
        <v>41.534999999999997</v>
      </c>
      <c r="L21" s="2"/>
      <c r="M21" s="2"/>
      <c r="N21" s="2"/>
    </row>
    <row r="22" spans="1:14" x14ac:dyDescent="0.2">
      <c r="B22" s="68" t="s">
        <v>29</v>
      </c>
      <c r="C22" s="69"/>
      <c r="D22" s="11"/>
      <c r="E22" s="43">
        <f>E19-E17</f>
        <v>26.259999999999998</v>
      </c>
      <c r="F22" s="11"/>
      <c r="G22" s="43">
        <f>G19-G17</f>
        <v>31.619999999999997</v>
      </c>
      <c r="H22" s="11"/>
      <c r="I22" s="43">
        <f>I19-I17</f>
        <v>40.319999999999993</v>
      </c>
      <c r="J22" s="11"/>
      <c r="K22" s="43">
        <f>K19-K17</f>
        <v>52.309999999999988</v>
      </c>
      <c r="L22" s="2"/>
      <c r="M22" s="2"/>
      <c r="N22" s="2"/>
    </row>
    <row r="23" spans="1:14" x14ac:dyDescent="0.2">
      <c r="B23" s="68" t="s">
        <v>30</v>
      </c>
      <c r="C23" s="70">
        <v>-0.1</v>
      </c>
      <c r="D23" s="11"/>
      <c r="E23" s="43">
        <f>E18*C23</f>
        <v>-5.7</v>
      </c>
      <c r="F23" s="11"/>
      <c r="G23" s="43">
        <f>G18*C23</f>
        <v>-7.2</v>
      </c>
      <c r="H23" s="11"/>
      <c r="I23" s="43">
        <f>I18*C23</f>
        <v>-9.2000000000000011</v>
      </c>
      <c r="J23" s="11"/>
      <c r="K23" s="43">
        <f>K18*C23</f>
        <v>-11.700000000000001</v>
      </c>
      <c r="L23" s="2"/>
      <c r="M23" s="2"/>
      <c r="N23" s="2"/>
    </row>
    <row r="24" spans="1:14" x14ac:dyDescent="0.2"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1"/>
      <c r="K24" s="43">
        <f>E24</f>
        <v>-2.75</v>
      </c>
      <c r="L24" s="2"/>
      <c r="M24" s="2"/>
      <c r="N24" s="2"/>
    </row>
    <row r="25" spans="1:14" x14ac:dyDescent="0.2"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1"/>
      <c r="K25" s="43">
        <f>E25</f>
        <v>-4.99</v>
      </c>
      <c r="L25" s="2"/>
      <c r="M25" s="2"/>
      <c r="N25" s="2"/>
    </row>
    <row r="26" spans="1:14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74"/>
      <c r="K26" s="75">
        <f>E26</f>
        <v>-3</v>
      </c>
      <c r="L26" s="2"/>
      <c r="M26" s="2"/>
      <c r="N26" s="2"/>
    </row>
    <row r="27" spans="1:14" x14ac:dyDescent="0.2">
      <c r="A27" s="34"/>
      <c r="B27" s="76" t="s">
        <v>34</v>
      </c>
      <c r="C27" s="77"/>
      <c r="D27" s="74"/>
      <c r="E27" s="75">
        <f>SUM(E22:E26)</f>
        <v>9.8199999999999985</v>
      </c>
      <c r="F27" s="34"/>
      <c r="G27" s="75">
        <f>SUM(G22:G26)</f>
        <v>13.68</v>
      </c>
      <c r="H27" s="34"/>
      <c r="I27" s="75">
        <f>SUM(I22:I26)</f>
        <v>20.379999999999988</v>
      </c>
      <c r="J27" s="34"/>
      <c r="K27" s="75">
        <f>SUM(K22:K26)</f>
        <v>29.869999999999983</v>
      </c>
      <c r="L27" s="2"/>
      <c r="M27" s="2"/>
      <c r="N27" s="2"/>
    </row>
    <row r="28" spans="1:14" x14ac:dyDescent="0.2">
      <c r="A28" s="34"/>
      <c r="B28" s="34" t="s">
        <v>35</v>
      </c>
      <c r="C28" s="34"/>
      <c r="D28" s="78"/>
      <c r="E28" s="79">
        <f>E27/E18</f>
        <v>0.17228070175438595</v>
      </c>
      <c r="F28" s="34"/>
      <c r="G28" s="79">
        <f>G27/G18</f>
        <v>0.19</v>
      </c>
      <c r="H28" s="34"/>
      <c r="I28" s="79">
        <f>I27/I18</f>
        <v>0.22152173913043466</v>
      </c>
      <c r="J28" s="34"/>
      <c r="K28" s="79">
        <f>K27/K18</f>
        <v>0.25529914529914516</v>
      </c>
      <c r="L28" s="2"/>
      <c r="M28" s="2"/>
      <c r="N28" s="2"/>
    </row>
    <row r="29" spans="1:14" x14ac:dyDescent="0.2">
      <c r="A29" s="34"/>
      <c r="B29" s="34"/>
      <c r="C29" s="34"/>
      <c r="D29" s="78"/>
      <c r="E29" s="78"/>
      <c r="F29" s="78"/>
      <c r="G29" s="78"/>
      <c r="H29" s="78"/>
      <c r="I29" s="78"/>
      <c r="J29" s="78"/>
      <c r="K29" s="78"/>
      <c r="L29" s="2"/>
      <c r="M29" s="2"/>
      <c r="N29" s="2"/>
    </row>
    <row r="30" spans="1:14" x14ac:dyDescent="0.2">
      <c r="A30" s="34"/>
      <c r="B30" s="80" t="s">
        <v>36</v>
      </c>
      <c r="C30" s="81"/>
      <c r="D30" s="82"/>
      <c r="E30" s="83">
        <f>E17/E18</f>
        <v>0.2492982456140351</v>
      </c>
      <c r="F30" s="81"/>
      <c r="G30" s="83">
        <f>G17/G18</f>
        <v>0.27083333333333331</v>
      </c>
      <c r="H30" s="81"/>
      <c r="I30" s="84">
        <f>I17/I18</f>
        <v>0.27173913043478259</v>
      </c>
      <c r="J30" s="81"/>
      <c r="K30" s="84">
        <f>K17/K18</f>
        <v>0.26290598290598294</v>
      </c>
      <c r="L30" s="2"/>
      <c r="M30" s="2"/>
      <c r="N30" s="2"/>
    </row>
    <row r="31" spans="1:14" x14ac:dyDescent="0.2">
      <c r="D31" s="85"/>
      <c r="E31" s="86"/>
      <c r="G31" s="86"/>
      <c r="I31" s="86"/>
      <c r="K31" s="86"/>
      <c r="L31" s="87"/>
      <c r="M31" s="87"/>
      <c r="N31" s="2"/>
    </row>
    <row r="32" spans="1:14" x14ac:dyDescent="0.2"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88" t="s">
        <v>37</v>
      </c>
      <c r="K32" s="89" t="s">
        <v>38</v>
      </c>
      <c r="L32" s="87"/>
      <c r="M32" s="87"/>
      <c r="N32" s="2"/>
    </row>
    <row r="33" spans="1:14" x14ac:dyDescent="0.2">
      <c r="C33" s="90" t="s">
        <v>39</v>
      </c>
      <c r="D33" s="91">
        <v>12</v>
      </c>
      <c r="E33" s="92">
        <f>D33*2.54</f>
        <v>30.48</v>
      </c>
      <c r="F33" s="91">
        <v>14</v>
      </c>
      <c r="G33" s="92">
        <f>F33*2.54</f>
        <v>35.56</v>
      </c>
      <c r="H33" s="91">
        <v>16</v>
      </c>
      <c r="I33" s="92">
        <f>H33*2.54</f>
        <v>40.64</v>
      </c>
      <c r="J33" s="91">
        <v>18</v>
      </c>
      <c r="K33" s="92">
        <f>J33*2.54</f>
        <v>45.72</v>
      </c>
      <c r="L33" s="87"/>
      <c r="M33" s="87"/>
      <c r="N33" s="2"/>
    </row>
    <row r="34" spans="1:14" x14ac:dyDescent="0.2">
      <c r="C34" s="90" t="s">
        <v>40</v>
      </c>
      <c r="D34" s="91">
        <v>12</v>
      </c>
      <c r="E34" s="92">
        <f>D34*2.54</f>
        <v>30.48</v>
      </c>
      <c r="F34" s="91">
        <v>14</v>
      </c>
      <c r="G34" s="92">
        <f>F34*2.54</f>
        <v>35.56</v>
      </c>
      <c r="H34" s="91">
        <v>17</v>
      </c>
      <c r="I34" s="92">
        <f>H34*2.54</f>
        <v>43.18</v>
      </c>
      <c r="J34" s="91">
        <v>19</v>
      </c>
      <c r="K34" s="92">
        <f>J34*2.54</f>
        <v>48.26</v>
      </c>
    </row>
    <row r="35" spans="1:14" s="14" customFormat="1" x14ac:dyDescent="0.2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</row>
    <row r="36" spans="1:14" s="14" customFormat="1" x14ac:dyDescent="0.2">
      <c r="A36" s="5"/>
      <c r="B36" s="5"/>
      <c r="C36" s="2"/>
      <c r="D36" s="2"/>
      <c r="E36" s="2"/>
      <c r="F36" s="2"/>
      <c r="G36" s="2"/>
      <c r="H36" s="2"/>
      <c r="I36" s="2"/>
      <c r="J36" s="2"/>
      <c r="K36" s="2"/>
    </row>
    <row r="37" spans="1:14" s="14" customFormat="1" x14ac:dyDescent="0.2">
      <c r="A37" s="5"/>
      <c r="B37" s="5"/>
      <c r="C37" s="2"/>
      <c r="D37" s="2"/>
      <c r="E37" s="2"/>
      <c r="F37" s="2"/>
      <c r="G37" s="2"/>
      <c r="H37" s="2"/>
      <c r="I37" s="2"/>
      <c r="J37" s="2"/>
      <c r="K37" s="2"/>
    </row>
    <row r="38" spans="1:14" s="14" customFormat="1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2"/>
      <c r="K38" s="93">
        <v>0.2</v>
      </c>
    </row>
    <row r="39" spans="1:14" s="14" customFormat="1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2"/>
      <c r="K39" s="43" t="e">
        <f>K38*#REF!</f>
        <v>#REF!</v>
      </c>
    </row>
    <row r="40" spans="1:14" s="14" customFormat="1" x14ac:dyDescent="0.2">
      <c r="A40" s="209" t="s">
        <v>41</v>
      </c>
      <c r="B40" s="209"/>
      <c r="C40" s="209"/>
      <c r="D40" s="2"/>
      <c r="E40" s="2"/>
      <c r="F40" s="34"/>
      <c r="G40" s="4"/>
    </row>
    <row r="41" spans="1:14" s="14" customFormat="1" x14ac:dyDescent="0.2">
      <c r="A41" s="88"/>
      <c r="B41" s="2"/>
      <c r="C41" s="94" t="s">
        <v>42</v>
      </c>
      <c r="D41" s="2"/>
      <c r="E41" s="94" t="s">
        <v>43</v>
      </c>
      <c r="F41" s="34"/>
      <c r="G41" s="95"/>
    </row>
    <row r="42" spans="1:14" s="14" customFormat="1" x14ac:dyDescent="0.2">
      <c r="A42" s="96"/>
      <c r="B42" s="24" t="s">
        <v>44</v>
      </c>
      <c r="C42" s="25">
        <v>0.62</v>
      </c>
      <c r="D42" s="97">
        <f>C42-E42</f>
        <v>-0.29000000000000004</v>
      </c>
      <c r="E42" s="25">
        <v>0.91</v>
      </c>
      <c r="F42" s="34"/>
      <c r="G42" s="4"/>
    </row>
    <row r="43" spans="1:14" s="14" customFormat="1" x14ac:dyDescent="0.2">
      <c r="A43" s="96"/>
      <c r="B43" s="24" t="s">
        <v>45</v>
      </c>
      <c r="C43" s="25">
        <v>1.47</v>
      </c>
      <c r="D43" s="97">
        <f t="shared" ref="D43:D106" si="4">C43-E43</f>
        <v>-7.0000000000000062E-2</v>
      </c>
      <c r="E43" s="25">
        <v>1.54</v>
      </c>
      <c r="F43" s="34"/>
      <c r="G43" s="4"/>
    </row>
    <row r="44" spans="1:14" s="14" customFormat="1" x14ac:dyDescent="0.2">
      <c r="A44" s="96"/>
      <c r="B44" s="24" t="s">
        <v>9</v>
      </c>
      <c r="C44" s="25">
        <v>0.63</v>
      </c>
      <c r="D44" s="97">
        <f t="shared" si="4"/>
        <v>-0.12</v>
      </c>
      <c r="E44" s="25">
        <v>0.75</v>
      </c>
      <c r="F44" s="34"/>
      <c r="G44" s="4"/>
    </row>
    <row r="45" spans="1:14" s="14" customFormat="1" x14ac:dyDescent="0.2">
      <c r="A45" s="96"/>
      <c r="B45" s="24" t="s">
        <v>46</v>
      </c>
      <c r="C45" s="25">
        <v>0.63</v>
      </c>
      <c r="D45" s="97">
        <f t="shared" si="4"/>
        <v>-0.12</v>
      </c>
      <c r="E45" s="25">
        <v>0.75</v>
      </c>
      <c r="F45" s="34"/>
      <c r="G45" s="4"/>
    </row>
    <row r="46" spans="1:14" s="14" customFormat="1" x14ac:dyDescent="0.2">
      <c r="A46" s="96"/>
      <c r="B46" s="24" t="s">
        <v>47</v>
      </c>
      <c r="C46" s="25">
        <v>0.63</v>
      </c>
      <c r="D46" s="97">
        <f t="shared" si="4"/>
        <v>-0.12</v>
      </c>
      <c r="E46" s="25">
        <v>0.75</v>
      </c>
      <c r="F46" s="34"/>
      <c r="G46" s="4"/>
    </row>
    <row r="47" spans="1:14" s="14" customFormat="1" x14ac:dyDescent="0.2">
      <c r="A47" s="96"/>
      <c r="B47" s="24" t="s">
        <v>17</v>
      </c>
      <c r="C47" s="25">
        <v>1.28</v>
      </c>
      <c r="D47" s="97">
        <f>C47-E47</f>
        <v>-0.32000000000000006</v>
      </c>
      <c r="E47" s="25">
        <v>1.6</v>
      </c>
      <c r="F47" s="34"/>
      <c r="G47" s="4"/>
    </row>
    <row r="48" spans="1:14" s="14" customFormat="1" x14ac:dyDescent="0.2">
      <c r="A48" s="96"/>
      <c r="B48" s="24" t="s">
        <v>48</v>
      </c>
      <c r="C48" s="25">
        <v>1.06</v>
      </c>
      <c r="D48" s="97">
        <f>C48-E48</f>
        <v>-0.43999999999999995</v>
      </c>
      <c r="E48" s="25">
        <v>1.5</v>
      </c>
      <c r="F48" s="34"/>
      <c r="G48" s="4"/>
    </row>
    <row r="49" spans="1:7" s="14" customFormat="1" x14ac:dyDescent="0.2">
      <c r="A49" s="96"/>
      <c r="B49" s="24" t="s">
        <v>49</v>
      </c>
      <c r="C49" s="25">
        <v>1.26</v>
      </c>
      <c r="D49" s="97">
        <f>C49-E49</f>
        <v>-0.92000000000000015</v>
      </c>
      <c r="E49" s="25">
        <v>2.1800000000000002</v>
      </c>
      <c r="F49" s="34"/>
      <c r="G49" s="4"/>
    </row>
    <row r="50" spans="1:7" s="14" customFormat="1" x14ac:dyDescent="0.2">
      <c r="A50" s="96"/>
      <c r="B50" s="24" t="s">
        <v>50</v>
      </c>
      <c r="C50" s="25">
        <v>0.84</v>
      </c>
      <c r="D50" s="97">
        <f>C50-E50</f>
        <v>-0.13</v>
      </c>
      <c r="E50" s="25">
        <v>0.97</v>
      </c>
      <c r="F50" s="34"/>
      <c r="G50" s="4"/>
    </row>
    <row r="51" spans="1:7" s="14" customFormat="1" x14ac:dyDescent="0.2">
      <c r="A51" s="96"/>
      <c r="B51" s="97" t="s">
        <v>51</v>
      </c>
      <c r="C51" s="25">
        <v>1.1399999999999999</v>
      </c>
      <c r="D51" s="97">
        <f>C51-E51</f>
        <v>-0.3600000000000001</v>
      </c>
      <c r="E51" s="25">
        <v>1.5</v>
      </c>
      <c r="F51" s="34"/>
      <c r="G51" s="4"/>
    </row>
    <row r="52" spans="1:7" s="14" customFormat="1" x14ac:dyDescent="0.2">
      <c r="A52" s="96" t="s">
        <v>52</v>
      </c>
      <c r="B52" s="24" t="s">
        <v>53</v>
      </c>
      <c r="C52" s="25">
        <v>2.2999999999999998</v>
      </c>
      <c r="D52" s="97">
        <f t="shared" si="4"/>
        <v>2.0000000000000018E-2</v>
      </c>
      <c r="E52" s="25">
        <v>2.2799999999999998</v>
      </c>
      <c r="F52" s="34"/>
      <c r="G52" s="4"/>
    </row>
    <row r="53" spans="1:7" s="14" customFormat="1" x14ac:dyDescent="0.2">
      <c r="A53" s="96" t="s">
        <v>8</v>
      </c>
      <c r="B53" s="24" t="s">
        <v>54</v>
      </c>
      <c r="C53" s="25">
        <v>1.69</v>
      </c>
      <c r="D53" s="97">
        <f t="shared" si="4"/>
        <v>5.0000000000000044E-2</v>
      </c>
      <c r="E53" s="25">
        <v>1.64</v>
      </c>
      <c r="F53" s="34"/>
      <c r="G53" s="4"/>
    </row>
    <row r="54" spans="1:7" s="14" customFormat="1" x14ac:dyDescent="0.2">
      <c r="A54" s="96" t="s">
        <v>55</v>
      </c>
      <c r="B54" s="24" t="s">
        <v>53</v>
      </c>
      <c r="C54" s="25">
        <v>2.14</v>
      </c>
      <c r="D54" s="97">
        <f t="shared" si="4"/>
        <v>0</v>
      </c>
      <c r="E54" s="25">
        <v>2.14</v>
      </c>
      <c r="F54" s="34"/>
      <c r="G54" s="4"/>
    </row>
    <row r="55" spans="1:7" s="14" customFormat="1" x14ac:dyDescent="0.2">
      <c r="A55" s="96"/>
      <c r="B55" s="24" t="s">
        <v>56</v>
      </c>
      <c r="C55" s="25">
        <v>0.77</v>
      </c>
      <c r="D55" s="97">
        <f t="shared" si="4"/>
        <v>-0.13</v>
      </c>
      <c r="E55" s="25">
        <v>0.9</v>
      </c>
      <c r="F55" s="34"/>
      <c r="G55" s="4"/>
    </row>
    <row r="56" spans="1:7" s="14" customFormat="1" x14ac:dyDescent="0.2">
      <c r="A56" s="96"/>
      <c r="B56" s="24" t="s">
        <v>57</v>
      </c>
      <c r="C56" s="25">
        <v>1.1299999999999999</v>
      </c>
      <c r="D56" s="97">
        <f t="shared" si="4"/>
        <v>-7.0000000000000062E-2</v>
      </c>
      <c r="E56" s="25">
        <v>1.2</v>
      </c>
      <c r="F56" s="34"/>
      <c r="G56" s="4"/>
    </row>
    <row r="57" spans="1:7" s="14" customFormat="1" x14ac:dyDescent="0.2">
      <c r="A57" s="96"/>
      <c r="B57" s="24" t="s">
        <v>58</v>
      </c>
      <c r="C57" s="25">
        <v>1.47</v>
      </c>
      <c r="D57" s="97">
        <f t="shared" si="4"/>
        <v>-0.16999999999999993</v>
      </c>
      <c r="E57" s="25">
        <v>1.64</v>
      </c>
      <c r="F57" s="34"/>
      <c r="G57" s="4"/>
    </row>
    <row r="58" spans="1:7" s="14" customFormat="1" x14ac:dyDescent="0.2">
      <c r="A58" s="96"/>
      <c r="B58" s="24" t="s">
        <v>59</v>
      </c>
      <c r="C58" s="25">
        <v>0.84</v>
      </c>
      <c r="D58" s="97">
        <f t="shared" si="4"/>
        <v>-0.30999999999999994</v>
      </c>
      <c r="E58" s="25">
        <v>1.1499999999999999</v>
      </c>
      <c r="F58" s="34"/>
      <c r="G58" s="4"/>
    </row>
    <row r="59" spans="1:7" s="14" customFormat="1" x14ac:dyDescent="0.2">
      <c r="A59" s="96"/>
      <c r="B59" s="24" t="s">
        <v>60</v>
      </c>
      <c r="C59" s="25">
        <v>0.84</v>
      </c>
      <c r="D59" s="97"/>
      <c r="E59" s="25">
        <v>1.41</v>
      </c>
      <c r="F59" s="34"/>
      <c r="G59" s="4"/>
    </row>
    <row r="60" spans="1:7" s="14" customFormat="1" x14ac:dyDescent="0.2">
      <c r="A60" s="96"/>
      <c r="B60" s="98" t="s">
        <v>61</v>
      </c>
      <c r="C60" s="25">
        <v>0.79</v>
      </c>
      <c r="D60" s="97">
        <f t="shared" si="4"/>
        <v>-4.9999999999999933E-2</v>
      </c>
      <c r="E60" s="25">
        <v>0.84</v>
      </c>
      <c r="F60" s="34"/>
      <c r="G60" s="4"/>
    </row>
    <row r="61" spans="1:7" s="14" customFormat="1" x14ac:dyDescent="0.2">
      <c r="A61" s="96"/>
      <c r="B61" s="24" t="s">
        <v>62</v>
      </c>
      <c r="C61" s="25">
        <v>1.65</v>
      </c>
      <c r="D61" s="97">
        <f t="shared" si="4"/>
        <v>-0.77</v>
      </c>
      <c r="E61" s="25">
        <v>2.42</v>
      </c>
      <c r="F61" s="34"/>
      <c r="G61" s="4"/>
    </row>
    <row r="62" spans="1:7" s="14" customFormat="1" x14ac:dyDescent="0.2">
      <c r="A62" s="96"/>
      <c r="B62" s="24" t="s">
        <v>63</v>
      </c>
      <c r="C62" s="25">
        <v>0.51</v>
      </c>
      <c r="D62" s="97">
        <f t="shared" si="4"/>
        <v>-0.17999999999999994</v>
      </c>
      <c r="E62" s="25">
        <v>0.69</v>
      </c>
      <c r="F62" s="34"/>
      <c r="G62" s="4"/>
    </row>
    <row r="63" spans="1:7" s="14" customFormat="1" x14ac:dyDescent="0.2">
      <c r="A63" s="96"/>
      <c r="B63" s="24" t="s">
        <v>64</v>
      </c>
      <c r="C63" s="94">
        <v>0.66</v>
      </c>
      <c r="D63" s="97">
        <f t="shared" si="4"/>
        <v>0</v>
      </c>
      <c r="E63" s="25">
        <v>0.66</v>
      </c>
      <c r="F63" s="34"/>
      <c r="G63" s="4"/>
    </row>
    <row r="64" spans="1:7" s="14" customFormat="1" x14ac:dyDescent="0.2">
      <c r="A64" s="96" t="s">
        <v>55</v>
      </c>
      <c r="B64" s="2" t="s">
        <v>65</v>
      </c>
      <c r="C64" s="25">
        <v>1.29</v>
      </c>
      <c r="D64" s="97"/>
      <c r="E64" s="25">
        <v>1.25</v>
      </c>
      <c r="F64" s="34"/>
      <c r="G64" s="4"/>
    </row>
    <row r="65" spans="1:7" s="14" customFormat="1" x14ac:dyDescent="0.2">
      <c r="A65" s="96"/>
      <c r="B65" s="2" t="s">
        <v>66</v>
      </c>
      <c r="C65" s="25">
        <v>1.64</v>
      </c>
      <c r="D65" s="97"/>
      <c r="E65" s="25">
        <v>2.85</v>
      </c>
      <c r="F65" s="34"/>
      <c r="G65" s="4"/>
    </row>
    <row r="66" spans="1:7" s="14" customFormat="1" x14ac:dyDescent="0.2">
      <c r="A66" s="99" t="s">
        <v>14</v>
      </c>
      <c r="B66" s="100" t="s">
        <v>11</v>
      </c>
      <c r="C66" s="25">
        <v>0.96</v>
      </c>
      <c r="D66" s="97">
        <f t="shared" si="4"/>
        <v>-8.0000000000000071E-2</v>
      </c>
      <c r="E66" s="25">
        <v>1.04</v>
      </c>
      <c r="F66" s="34"/>
      <c r="G66" s="4"/>
    </row>
    <row r="67" spans="1:7" s="14" customFormat="1" x14ac:dyDescent="0.2">
      <c r="A67" s="101" t="s">
        <v>12</v>
      </c>
      <c r="B67" s="24" t="s">
        <v>11</v>
      </c>
      <c r="C67" s="25">
        <v>0.96</v>
      </c>
      <c r="D67" s="97">
        <f t="shared" si="4"/>
        <v>-0.12000000000000011</v>
      </c>
      <c r="E67" s="25">
        <v>1.08</v>
      </c>
      <c r="F67" s="34"/>
      <c r="G67" s="4"/>
    </row>
    <row r="68" spans="1:7" s="14" customFormat="1" x14ac:dyDescent="0.2">
      <c r="A68" s="101" t="s">
        <v>67</v>
      </c>
      <c r="B68" s="24" t="s">
        <v>11</v>
      </c>
      <c r="C68" s="25">
        <v>0.96</v>
      </c>
      <c r="D68" s="97">
        <f t="shared" si="4"/>
        <v>-0.12000000000000011</v>
      </c>
      <c r="E68" s="25">
        <v>1.08</v>
      </c>
      <c r="F68" s="34"/>
      <c r="G68" s="4"/>
    </row>
    <row r="69" spans="1:7" s="14" customFormat="1" x14ac:dyDescent="0.2">
      <c r="A69" s="101" t="s">
        <v>68</v>
      </c>
      <c r="B69" s="24" t="s">
        <v>11</v>
      </c>
      <c r="C69" s="25">
        <v>0.96</v>
      </c>
      <c r="D69" s="97">
        <f t="shared" si="4"/>
        <v>-0.18999999999999995</v>
      </c>
      <c r="E69" s="25">
        <v>1.1499999999999999</v>
      </c>
      <c r="F69" s="34"/>
      <c r="G69" s="4"/>
    </row>
    <row r="70" spans="1:7" s="14" customFormat="1" x14ac:dyDescent="0.2">
      <c r="A70" s="101" t="s">
        <v>69</v>
      </c>
      <c r="B70" s="24" t="s">
        <v>11</v>
      </c>
      <c r="C70" s="25">
        <v>0.96</v>
      </c>
      <c r="D70" s="97">
        <f t="shared" si="4"/>
        <v>-0.12000000000000011</v>
      </c>
      <c r="E70" s="25">
        <v>1.08</v>
      </c>
      <c r="F70" s="34"/>
      <c r="G70" s="4"/>
    </row>
    <row r="71" spans="1:7" s="14" customFormat="1" x14ac:dyDescent="0.2">
      <c r="A71" s="101" t="s">
        <v>55</v>
      </c>
      <c r="B71" s="24" t="s">
        <v>11</v>
      </c>
      <c r="C71" s="25">
        <v>0.96</v>
      </c>
      <c r="D71" s="97">
        <f t="shared" si="4"/>
        <v>-0.32000000000000006</v>
      </c>
      <c r="E71" s="25">
        <v>1.28</v>
      </c>
      <c r="F71" s="34"/>
      <c r="G71" s="4"/>
    </row>
    <row r="72" spans="1:7" s="14" customFormat="1" x14ac:dyDescent="0.2">
      <c r="A72" s="102" t="s">
        <v>70</v>
      </c>
      <c r="B72" s="103" t="s">
        <v>11</v>
      </c>
      <c r="C72" s="25">
        <v>0.87</v>
      </c>
      <c r="D72" s="97">
        <f t="shared" si="4"/>
        <v>-0.30999999999999994</v>
      </c>
      <c r="E72" s="25">
        <v>1.18</v>
      </c>
      <c r="F72" s="34"/>
      <c r="G72" s="4"/>
    </row>
    <row r="73" spans="1:7" s="14" customFormat="1" x14ac:dyDescent="0.2">
      <c r="A73" s="96"/>
      <c r="B73" s="24" t="s">
        <v>18</v>
      </c>
      <c r="C73" s="25">
        <v>0.92</v>
      </c>
      <c r="D73" s="97">
        <f t="shared" si="4"/>
        <v>-0.27999999999999992</v>
      </c>
      <c r="E73" s="25">
        <v>1.2</v>
      </c>
      <c r="F73" s="34"/>
      <c r="G73" s="4"/>
    </row>
    <row r="74" spans="1:7" s="14" customFormat="1" x14ac:dyDescent="0.2">
      <c r="A74" s="96"/>
      <c r="B74" s="24" t="s">
        <v>71</v>
      </c>
      <c r="C74" s="25">
        <v>0.63</v>
      </c>
      <c r="D74" s="97">
        <f t="shared" si="4"/>
        <v>6.0000000000000053E-2</v>
      </c>
      <c r="E74" s="25">
        <v>0.56999999999999995</v>
      </c>
      <c r="F74" s="34"/>
      <c r="G74" s="4"/>
    </row>
    <row r="75" spans="1:7" s="14" customFormat="1" x14ac:dyDescent="0.2">
      <c r="A75" s="96"/>
      <c r="B75" s="24" t="s">
        <v>72</v>
      </c>
      <c r="C75" s="25">
        <v>0.84</v>
      </c>
      <c r="D75" s="97">
        <f t="shared" si="4"/>
        <v>0</v>
      </c>
      <c r="E75" s="25">
        <v>0.84</v>
      </c>
      <c r="F75" s="34"/>
      <c r="G75" s="4"/>
    </row>
    <row r="76" spans="1:7" s="14" customFormat="1" x14ac:dyDescent="0.2">
      <c r="A76" s="96"/>
      <c r="B76" s="24" t="s">
        <v>73</v>
      </c>
      <c r="C76" s="25">
        <v>0.9</v>
      </c>
      <c r="D76" s="97">
        <f t="shared" si="4"/>
        <v>-0.51999999999999991</v>
      </c>
      <c r="E76" s="25">
        <v>1.42</v>
      </c>
      <c r="F76" s="34"/>
      <c r="G76" s="4"/>
    </row>
    <row r="77" spans="1:7" s="14" customFormat="1" x14ac:dyDescent="0.2">
      <c r="A77" s="96"/>
      <c r="B77" s="24" t="s">
        <v>74</v>
      </c>
      <c r="C77" s="25">
        <v>0.53</v>
      </c>
      <c r="D77" s="97">
        <f t="shared" si="4"/>
        <v>-0.17999999999999994</v>
      </c>
      <c r="E77" s="25">
        <v>0.71</v>
      </c>
      <c r="F77" s="34"/>
      <c r="G77" s="4"/>
    </row>
    <row r="78" spans="1:7" s="14" customFormat="1" x14ac:dyDescent="0.2">
      <c r="A78" s="96"/>
      <c r="B78" s="24" t="s">
        <v>75</v>
      </c>
      <c r="C78" s="25">
        <v>0.85</v>
      </c>
      <c r="D78" s="97"/>
      <c r="E78" s="25">
        <v>1.18</v>
      </c>
      <c r="F78" s="34"/>
      <c r="G78" s="4"/>
    </row>
    <row r="79" spans="1:7" s="14" customFormat="1" x14ac:dyDescent="0.2">
      <c r="A79" s="96"/>
      <c r="B79" s="24" t="s">
        <v>76</v>
      </c>
      <c r="C79" s="25">
        <v>0.59</v>
      </c>
      <c r="D79" s="97">
        <f t="shared" si="4"/>
        <v>-0.15000000000000002</v>
      </c>
      <c r="E79" s="25">
        <v>0.74</v>
      </c>
      <c r="F79" s="34"/>
      <c r="G79" s="4"/>
    </row>
    <row r="80" spans="1:7" s="14" customFormat="1" x14ac:dyDescent="0.2">
      <c r="A80" s="96"/>
      <c r="B80" s="2" t="s">
        <v>77</v>
      </c>
      <c r="C80" s="25">
        <v>0.85</v>
      </c>
      <c r="D80" s="97">
        <f t="shared" si="4"/>
        <v>-0.13</v>
      </c>
      <c r="E80" s="25">
        <v>0.98</v>
      </c>
      <c r="F80" s="34"/>
      <c r="G80" s="4"/>
    </row>
    <row r="81" spans="1:7" s="14" customFormat="1" x14ac:dyDescent="0.2">
      <c r="A81" s="96"/>
      <c r="B81" s="24" t="s">
        <v>78</v>
      </c>
      <c r="C81" s="25">
        <v>0.77</v>
      </c>
      <c r="D81" s="97">
        <f t="shared" si="4"/>
        <v>-0.25</v>
      </c>
      <c r="E81" s="25">
        <v>1.02</v>
      </c>
      <c r="F81" s="34"/>
      <c r="G81" s="4"/>
    </row>
    <row r="82" spans="1:7" s="14" customFormat="1" x14ac:dyDescent="0.2">
      <c r="A82" s="96"/>
      <c r="B82" s="24" t="s">
        <v>79</v>
      </c>
      <c r="C82" s="25">
        <v>1.4</v>
      </c>
      <c r="D82" s="97">
        <f t="shared" si="4"/>
        <v>-0.30000000000000004</v>
      </c>
      <c r="E82" s="25">
        <v>1.7</v>
      </c>
      <c r="F82" s="34"/>
      <c r="G82" s="4"/>
    </row>
    <row r="83" spans="1:7" s="14" customFormat="1" x14ac:dyDescent="0.2">
      <c r="A83" s="96" t="s">
        <v>8</v>
      </c>
      <c r="B83" s="24" t="s">
        <v>80</v>
      </c>
      <c r="C83" s="25">
        <v>0.94</v>
      </c>
      <c r="D83" s="97">
        <f t="shared" si="4"/>
        <v>-0.16000000000000014</v>
      </c>
      <c r="E83" s="25">
        <v>1.1000000000000001</v>
      </c>
      <c r="F83" s="34"/>
      <c r="G83" s="4"/>
    </row>
    <row r="84" spans="1:7" s="14" customFormat="1" x14ac:dyDescent="0.2">
      <c r="A84" s="96"/>
      <c r="B84" s="24" t="s">
        <v>81</v>
      </c>
      <c r="C84" s="25">
        <v>1.41</v>
      </c>
      <c r="D84" s="97">
        <f t="shared" si="4"/>
        <v>-0.19000000000000017</v>
      </c>
      <c r="E84" s="25">
        <v>1.6</v>
      </c>
      <c r="F84" s="34"/>
      <c r="G84" s="4"/>
    </row>
    <row r="85" spans="1:7" s="14" customFormat="1" x14ac:dyDescent="0.2">
      <c r="A85" s="3"/>
      <c r="B85" s="2"/>
      <c r="C85" s="25"/>
      <c r="D85" s="97"/>
      <c r="E85" s="25"/>
      <c r="F85" s="34"/>
      <c r="G85" s="4"/>
    </row>
    <row r="86" spans="1:7" s="14" customFormat="1" x14ac:dyDescent="0.2">
      <c r="A86" s="104"/>
      <c r="B86" s="105" t="s">
        <v>82</v>
      </c>
      <c r="C86" s="39">
        <v>0.99</v>
      </c>
      <c r="D86" s="97">
        <f t="shared" si="4"/>
        <v>-1.0000000000000009E-2</v>
      </c>
      <c r="E86" s="25">
        <v>1</v>
      </c>
      <c r="F86" s="34"/>
      <c r="G86" s="4"/>
    </row>
    <row r="87" spans="1:7" s="14" customFormat="1" x14ac:dyDescent="0.2">
      <c r="A87" s="104"/>
      <c r="B87" s="105" t="s">
        <v>83</v>
      </c>
      <c r="C87" s="39">
        <v>0.98</v>
      </c>
      <c r="D87" s="97"/>
      <c r="E87" s="25">
        <v>1.05</v>
      </c>
      <c r="F87" s="34"/>
      <c r="G87" s="4"/>
    </row>
    <row r="88" spans="1:7" s="14" customFormat="1" x14ac:dyDescent="0.2">
      <c r="A88" s="106"/>
      <c r="B88" s="107" t="s">
        <v>84</v>
      </c>
      <c r="C88" s="39">
        <v>1.0900000000000001</v>
      </c>
      <c r="D88" s="97">
        <f t="shared" si="4"/>
        <v>-0.18999999999999995</v>
      </c>
      <c r="E88" s="25">
        <v>1.28</v>
      </c>
      <c r="F88" s="34"/>
      <c r="G88" s="4"/>
    </row>
    <row r="89" spans="1:7" s="14" customFormat="1" x14ac:dyDescent="0.2">
      <c r="A89" s="106"/>
      <c r="B89" s="107" t="s">
        <v>85</v>
      </c>
      <c r="C89" s="39">
        <v>2.1</v>
      </c>
      <c r="D89" s="97">
        <f t="shared" si="4"/>
        <v>0</v>
      </c>
      <c r="E89" s="25">
        <v>2.1</v>
      </c>
      <c r="F89" s="34"/>
      <c r="G89" s="4"/>
    </row>
    <row r="90" spans="1:7" s="14" customFormat="1" x14ac:dyDescent="0.2">
      <c r="A90" s="104"/>
      <c r="B90" s="105" t="s">
        <v>86</v>
      </c>
      <c r="C90" s="39">
        <v>0.67</v>
      </c>
      <c r="D90" s="97">
        <f t="shared" si="4"/>
        <v>-3.9999999999999925E-2</v>
      </c>
      <c r="E90" s="25">
        <v>0.71</v>
      </c>
      <c r="F90" s="34"/>
      <c r="G90" s="4"/>
    </row>
    <row r="91" spans="1:7" s="14" customFormat="1" x14ac:dyDescent="0.2">
      <c r="A91" s="104"/>
      <c r="B91" s="105" t="s">
        <v>87</v>
      </c>
      <c r="C91" s="39">
        <v>0.35</v>
      </c>
      <c r="D91" s="97">
        <f t="shared" si="4"/>
        <v>-5.0000000000000044E-2</v>
      </c>
      <c r="E91" s="25">
        <v>0.4</v>
      </c>
      <c r="F91" s="34"/>
      <c r="G91" s="4"/>
    </row>
    <row r="92" spans="1:7" s="14" customFormat="1" x14ac:dyDescent="0.2">
      <c r="A92" s="104"/>
      <c r="B92" s="105" t="s">
        <v>88</v>
      </c>
      <c r="C92" s="39">
        <v>0.82</v>
      </c>
      <c r="D92" s="97">
        <f t="shared" si="4"/>
        <v>-8.0000000000000071E-2</v>
      </c>
      <c r="E92" s="25">
        <v>0.9</v>
      </c>
      <c r="F92" s="34"/>
      <c r="G92" s="4"/>
    </row>
    <row r="93" spans="1:7" s="14" customFormat="1" x14ac:dyDescent="0.2">
      <c r="A93" s="104"/>
      <c r="B93" s="105" t="s">
        <v>19</v>
      </c>
      <c r="C93" s="39">
        <v>0.26</v>
      </c>
      <c r="D93" s="97">
        <f t="shared" si="4"/>
        <v>-2.0000000000000018E-2</v>
      </c>
      <c r="E93" s="25">
        <v>0.28000000000000003</v>
      </c>
      <c r="F93" s="34"/>
      <c r="G93" s="4"/>
    </row>
    <row r="94" spans="1:7" s="14" customFormat="1" x14ac:dyDescent="0.2">
      <c r="A94" s="104"/>
      <c r="B94" s="105" t="s">
        <v>89</v>
      </c>
      <c r="C94" s="39">
        <v>2.1</v>
      </c>
      <c r="D94" s="97">
        <f t="shared" si="4"/>
        <v>-2.9999999999999805E-2</v>
      </c>
      <c r="E94" s="25">
        <v>2.13</v>
      </c>
      <c r="F94" s="34"/>
      <c r="G94" s="4"/>
    </row>
    <row r="95" spans="1:7" s="14" customFormat="1" x14ac:dyDescent="0.2">
      <c r="A95" s="104"/>
      <c r="B95" s="105" t="s">
        <v>90</v>
      </c>
      <c r="C95" s="39">
        <v>0.69</v>
      </c>
      <c r="D95" s="97">
        <f t="shared" si="4"/>
        <v>-5.0000000000000044E-2</v>
      </c>
      <c r="E95" s="25">
        <v>0.74</v>
      </c>
      <c r="F95" s="34"/>
      <c r="G95" s="4"/>
    </row>
    <row r="96" spans="1:7" s="14" customFormat="1" x14ac:dyDescent="0.2">
      <c r="A96" s="108"/>
      <c r="B96" s="109" t="s">
        <v>85</v>
      </c>
      <c r="C96" s="37">
        <v>1.8</v>
      </c>
      <c r="D96" s="110">
        <f t="shared" si="4"/>
        <v>2.0000000000000018E-2</v>
      </c>
      <c r="E96" s="28">
        <v>1.78</v>
      </c>
      <c r="F96" s="34"/>
      <c r="G96" s="4"/>
    </row>
    <row r="97" spans="1:7" s="14" customFormat="1" x14ac:dyDescent="0.2">
      <c r="A97" s="111"/>
      <c r="B97" s="112" t="s">
        <v>86</v>
      </c>
      <c r="C97" s="37">
        <v>0.65</v>
      </c>
      <c r="D97" s="110">
        <f t="shared" si="4"/>
        <v>0</v>
      </c>
      <c r="E97" s="28">
        <v>0.65</v>
      </c>
      <c r="F97" s="34"/>
      <c r="G97" s="4"/>
    </row>
    <row r="98" spans="1:7" s="14" customFormat="1" x14ac:dyDescent="0.2">
      <c r="A98" s="111"/>
      <c r="B98" s="112" t="s">
        <v>87</v>
      </c>
      <c r="C98" s="37">
        <v>0.37</v>
      </c>
      <c r="D98" s="110">
        <f t="shared" si="4"/>
        <v>-2.0000000000000018E-2</v>
      </c>
      <c r="E98" s="28">
        <v>0.39</v>
      </c>
      <c r="F98" s="34"/>
      <c r="G98" s="4"/>
    </row>
    <row r="99" spans="1:7" s="14" customFormat="1" x14ac:dyDescent="0.2">
      <c r="A99" s="111"/>
      <c r="B99" s="112" t="s">
        <v>91</v>
      </c>
      <c r="C99" s="37">
        <v>1.97</v>
      </c>
      <c r="D99" s="110">
        <f t="shared" si="4"/>
        <v>0.19999999999999996</v>
      </c>
      <c r="E99" s="28">
        <v>1.77</v>
      </c>
      <c r="F99" s="34"/>
      <c r="G99" s="4"/>
    </row>
    <row r="100" spans="1:7" s="14" customFormat="1" x14ac:dyDescent="0.2">
      <c r="A100" s="111"/>
      <c r="B100" s="112" t="s">
        <v>88</v>
      </c>
      <c r="C100" s="37">
        <v>1.03</v>
      </c>
      <c r="D100" s="110">
        <f t="shared" si="4"/>
        <v>0.13</v>
      </c>
      <c r="E100" s="28">
        <v>0.9</v>
      </c>
      <c r="F100" s="34"/>
      <c r="G100" s="4"/>
    </row>
    <row r="101" spans="1:7" s="14" customFormat="1" x14ac:dyDescent="0.2">
      <c r="A101" s="111"/>
      <c r="B101" s="112" t="s">
        <v>92</v>
      </c>
      <c r="C101" s="37">
        <v>0.65</v>
      </c>
      <c r="D101" s="110">
        <f t="shared" si="4"/>
        <v>-7.999999999999996E-2</v>
      </c>
      <c r="E101" s="28">
        <v>0.73</v>
      </c>
      <c r="F101" s="34"/>
      <c r="G101" s="4"/>
    </row>
    <row r="102" spans="1:7" s="14" customFormat="1" x14ac:dyDescent="0.2">
      <c r="A102" s="111"/>
      <c r="B102" s="112" t="s">
        <v>93</v>
      </c>
      <c r="C102" s="37">
        <v>0.17</v>
      </c>
      <c r="D102" s="110">
        <f t="shared" si="4"/>
        <v>0</v>
      </c>
      <c r="E102" s="28">
        <v>0.17</v>
      </c>
      <c r="F102" s="34"/>
      <c r="G102" s="4"/>
    </row>
    <row r="103" spans="1:7" s="14" customFormat="1" x14ac:dyDescent="0.2">
      <c r="A103" s="111"/>
      <c r="B103" s="112" t="s">
        <v>94</v>
      </c>
      <c r="C103" s="37">
        <v>0.34</v>
      </c>
      <c r="D103" s="110">
        <f t="shared" si="4"/>
        <v>0</v>
      </c>
      <c r="E103" s="28">
        <v>0.34</v>
      </c>
      <c r="F103" s="34"/>
      <c r="G103" s="4"/>
    </row>
    <row r="104" spans="1:7" s="14" customFormat="1" x14ac:dyDescent="0.2">
      <c r="A104" s="111"/>
      <c r="B104" s="112" t="s">
        <v>95</v>
      </c>
      <c r="C104" s="37">
        <v>0.95</v>
      </c>
      <c r="D104" s="110">
        <f t="shared" si="4"/>
        <v>-2.0000000000000018E-2</v>
      </c>
      <c r="E104" s="28">
        <v>0.97</v>
      </c>
      <c r="F104" s="34"/>
      <c r="G104" s="4"/>
    </row>
    <row r="105" spans="1:7" s="14" customFormat="1" x14ac:dyDescent="0.2">
      <c r="A105" s="111"/>
      <c r="B105" s="112" t="s">
        <v>96</v>
      </c>
      <c r="C105" s="37">
        <v>0.8</v>
      </c>
      <c r="D105" s="110">
        <f t="shared" si="4"/>
        <v>-7.999999999999996E-2</v>
      </c>
      <c r="E105" s="28">
        <v>0.88</v>
      </c>
      <c r="F105" s="34"/>
      <c r="G105" s="4"/>
    </row>
    <row r="106" spans="1:7" s="14" customFormat="1" x14ac:dyDescent="0.2">
      <c r="A106" s="111"/>
      <c r="B106" s="112" t="s">
        <v>97</v>
      </c>
      <c r="C106" s="37">
        <v>0.44</v>
      </c>
      <c r="D106" s="110">
        <f t="shared" si="4"/>
        <v>-2.0000000000000018E-2</v>
      </c>
      <c r="E106" s="28">
        <v>0.46</v>
      </c>
      <c r="F106" s="34"/>
      <c r="G106" s="4"/>
    </row>
    <row r="107" spans="1:7" s="14" customFormat="1" x14ac:dyDescent="0.2">
      <c r="A107" s="111"/>
      <c r="B107" s="112" t="s">
        <v>19</v>
      </c>
      <c r="C107" s="37">
        <v>0.23</v>
      </c>
      <c r="D107" s="110">
        <f t="shared" ref="D107:D112" si="5">C107-E107</f>
        <v>-1.999999999999999E-2</v>
      </c>
      <c r="E107" s="28">
        <v>0.25</v>
      </c>
      <c r="F107" s="34"/>
      <c r="G107" s="4"/>
    </row>
    <row r="108" spans="1:7" s="14" customFormat="1" x14ac:dyDescent="0.2">
      <c r="A108" s="111"/>
      <c r="B108" s="112" t="s">
        <v>89</v>
      </c>
      <c r="C108" s="37">
        <v>1.8</v>
      </c>
      <c r="D108" s="110">
        <f t="shared" si="5"/>
        <v>2.0000000000000018E-2</v>
      </c>
      <c r="E108" s="28">
        <v>1.78</v>
      </c>
      <c r="F108" s="34"/>
      <c r="G108" s="4"/>
    </row>
    <row r="109" spans="1:7" s="14" customFormat="1" x14ac:dyDescent="0.2">
      <c r="A109" s="111"/>
      <c r="B109" s="112" t="s">
        <v>98</v>
      </c>
      <c r="C109" s="37">
        <v>0.55000000000000004</v>
      </c>
      <c r="D109" s="110">
        <f t="shared" si="5"/>
        <v>4.0000000000000036E-2</v>
      </c>
      <c r="E109" s="28">
        <v>0.51</v>
      </c>
      <c r="F109" s="34"/>
      <c r="G109" s="4"/>
    </row>
    <row r="110" spans="1:7" s="14" customFormat="1" x14ac:dyDescent="0.2">
      <c r="A110" s="111"/>
      <c r="B110" s="112" t="s">
        <v>99</v>
      </c>
      <c r="C110" s="37">
        <v>0.46</v>
      </c>
      <c r="D110" s="110">
        <f t="shared" si="5"/>
        <v>-9.9999999999999534E-3</v>
      </c>
      <c r="E110" s="28">
        <v>0.47</v>
      </c>
      <c r="F110" s="34"/>
      <c r="G110" s="4"/>
    </row>
    <row r="111" spans="1:7" s="14" customFormat="1" x14ac:dyDescent="0.2">
      <c r="A111" s="111"/>
      <c r="B111" s="112" t="s">
        <v>100</v>
      </c>
      <c r="C111" s="37">
        <v>0.74</v>
      </c>
      <c r="D111" s="110">
        <f t="shared" si="5"/>
        <v>-4.0000000000000036E-2</v>
      </c>
      <c r="E111" s="28">
        <v>0.78</v>
      </c>
      <c r="F111" s="34"/>
      <c r="G111" s="4"/>
    </row>
    <row r="112" spans="1:7" s="14" customFormat="1" x14ac:dyDescent="0.2">
      <c r="A112" s="111"/>
      <c r="B112" s="112" t="s">
        <v>90</v>
      </c>
      <c r="C112" s="37">
        <v>0.67</v>
      </c>
      <c r="D112" s="110">
        <f t="shared" si="5"/>
        <v>-0.22999999999999998</v>
      </c>
      <c r="E112" s="28">
        <v>0.9</v>
      </c>
      <c r="F112" s="34"/>
      <c r="G112" s="4"/>
    </row>
    <row r="113" spans="1:11" s="14" customFormat="1" x14ac:dyDescent="0.2">
      <c r="A113" s="113"/>
      <c r="B113" s="113"/>
      <c r="C113" s="114"/>
      <c r="D113" s="113"/>
      <c r="E113" s="114"/>
      <c r="F113" s="34"/>
      <c r="G113" s="4"/>
    </row>
    <row r="114" spans="1:11" s="14" customFormat="1" x14ac:dyDescent="0.2">
      <c r="A114" s="113"/>
      <c r="B114" s="113"/>
      <c r="C114" s="114"/>
      <c r="D114" s="113"/>
      <c r="E114" s="113"/>
      <c r="F114" s="34"/>
      <c r="G114" s="4"/>
    </row>
    <row r="115" spans="1:11" s="2" customFormat="1" x14ac:dyDescent="0.2">
      <c r="A115" s="115"/>
      <c r="B115" s="112" t="s">
        <v>101</v>
      </c>
      <c r="C115" s="115"/>
      <c r="D115" s="115"/>
      <c r="E115" s="115"/>
      <c r="F115" s="34"/>
      <c r="G115" s="116"/>
      <c r="H115" s="14"/>
      <c r="I115" s="14"/>
      <c r="J115" s="14"/>
      <c r="K115" s="14"/>
    </row>
    <row r="116" spans="1:11" s="2" customFormat="1" x14ac:dyDescent="0.2">
      <c r="A116" s="115"/>
      <c r="B116" s="112" t="s">
        <v>102</v>
      </c>
      <c r="C116" s="115">
        <v>7.17</v>
      </c>
      <c r="D116" s="115"/>
      <c r="E116" s="115"/>
      <c r="F116" s="34"/>
      <c r="G116" s="4"/>
      <c r="H116" s="14"/>
      <c r="I116" s="14"/>
      <c r="J116" s="14"/>
      <c r="K116" s="14"/>
    </row>
    <row r="117" spans="1:11" s="2" customFormat="1" x14ac:dyDescent="0.2">
      <c r="A117" s="115"/>
      <c r="B117" s="112" t="s">
        <v>103</v>
      </c>
      <c r="C117" s="115">
        <v>11.75</v>
      </c>
      <c r="D117" s="115"/>
      <c r="E117" s="115"/>
      <c r="F117" s="113"/>
      <c r="G117" s="4"/>
      <c r="H117" s="14"/>
      <c r="I117" s="14"/>
      <c r="J117" s="14"/>
      <c r="K117" s="14"/>
    </row>
    <row r="118" spans="1:11" s="2" customFormat="1" x14ac:dyDescent="0.2">
      <c r="A118" s="115"/>
      <c r="B118" s="112" t="s">
        <v>21</v>
      </c>
      <c r="C118" s="115">
        <v>5.12</v>
      </c>
      <c r="D118" s="115"/>
      <c r="E118" s="115"/>
      <c r="F118" s="14"/>
      <c r="G118" s="4"/>
      <c r="H118" s="14"/>
      <c r="I118" s="14"/>
      <c r="J118" s="14"/>
      <c r="K118" s="14"/>
    </row>
    <row r="119" spans="1:11" s="2" customFormat="1" x14ac:dyDescent="0.2">
      <c r="A119" s="115"/>
      <c r="B119" s="112" t="s">
        <v>23</v>
      </c>
      <c r="C119" s="115">
        <v>5.94</v>
      </c>
      <c r="D119" s="115"/>
      <c r="E119" s="115"/>
      <c r="F119" s="14"/>
      <c r="G119" s="4"/>
      <c r="H119" s="14"/>
      <c r="I119" s="14"/>
      <c r="J119" s="14"/>
      <c r="K119" s="14"/>
    </row>
    <row r="120" spans="1:11" s="2" customFormat="1" x14ac:dyDescent="0.2">
      <c r="A120" s="115"/>
      <c r="B120" s="112" t="s">
        <v>104</v>
      </c>
      <c r="C120" s="115">
        <v>6.96</v>
      </c>
      <c r="D120" s="115"/>
      <c r="E120" s="115"/>
    </row>
    <row r="121" spans="1:11" s="14" customFormat="1" x14ac:dyDescent="0.2">
      <c r="A121" s="115"/>
      <c r="B121" s="112" t="s">
        <v>105</v>
      </c>
      <c r="C121" s="115">
        <v>7</v>
      </c>
      <c r="D121" s="115"/>
      <c r="E121" s="115"/>
      <c r="F121" s="2"/>
      <c r="G121" s="2"/>
      <c r="H121" s="2"/>
      <c r="I121" s="2"/>
      <c r="J121" s="2"/>
      <c r="K121" s="2"/>
    </row>
    <row r="122" spans="1:11" s="14" customFormat="1" x14ac:dyDescent="0.2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</row>
    <row r="123" spans="1:11" s="14" customFormat="1" x14ac:dyDescent="0.2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</row>
    <row r="124" spans="1:11" s="14" customFormat="1" x14ac:dyDescent="0.2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</row>
    <row r="125" spans="1:11" s="14" customFormat="1" x14ac:dyDescent="0.2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</row>
    <row r="126" spans="1:11" s="14" customFormat="1" x14ac:dyDescent="0.2">
      <c r="A126" s="2"/>
      <c r="B126" s="2"/>
      <c r="C126" s="2"/>
      <c r="D126" s="2"/>
      <c r="E126" s="2"/>
      <c r="F126" s="34"/>
      <c r="G126" s="34"/>
      <c r="H126" s="34"/>
      <c r="I126" s="34"/>
      <c r="J126" s="34"/>
      <c r="K126" s="34"/>
    </row>
  </sheetData>
  <mergeCells count="2">
    <mergeCell ref="A39:C39"/>
    <mergeCell ref="A40:C40"/>
  </mergeCells>
  <conditionalFormatting sqref="D40:D114">
    <cfRule type="cellIs" dxfId="13" priority="1" operator="lessThan">
      <formula>-0.05</formula>
    </cfRule>
    <cfRule type="cellIs" dxfId="12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212650-5564-4677-A638-772D195B0631}">
  <sheetPr>
    <pageSetUpPr fitToPage="1"/>
  </sheetPr>
  <dimension ref="A1:N96"/>
  <sheetViews>
    <sheetView zoomScaleNormal="100" zoomScaleSheetLayoutView="100" workbookViewId="0">
      <selection activeCell="N34" sqref="N34"/>
    </sheetView>
  </sheetViews>
  <sheetFormatPr baseColWidth="10" defaultColWidth="11.5" defaultRowHeight="14" x14ac:dyDescent="0.2"/>
  <cols>
    <col min="1" max="1" width="10.33203125" style="2" customWidth="1"/>
    <col min="2" max="2" width="31.5" style="2" customWidth="1"/>
    <col min="3" max="3" width="7" style="2" customWidth="1"/>
    <col min="4" max="4" width="9.33203125" style="2" bestFit="1" customWidth="1"/>
    <col min="5" max="5" width="9.83203125" style="2" bestFit="1" customWidth="1"/>
    <col min="6" max="6" width="9.33203125" style="2" bestFit="1" customWidth="1"/>
    <col min="7" max="7" width="9.83203125" style="2" bestFit="1" customWidth="1"/>
    <col min="8" max="8" width="9.33203125" style="2" customWidth="1"/>
    <col min="9" max="9" width="10.6640625" style="2" customWidth="1"/>
    <col min="10" max="10" width="9.33203125" style="2" customWidth="1"/>
    <col min="11" max="11" width="10.6640625" style="2" customWidth="1"/>
    <col min="12" max="16384" width="11.5" style="5"/>
  </cols>
  <sheetData>
    <row r="1" spans="1:14" x14ac:dyDescent="0.2">
      <c r="A1" s="1" t="s">
        <v>168</v>
      </c>
      <c r="B1" s="2" t="s">
        <v>118</v>
      </c>
      <c r="D1" s="3" t="s">
        <v>1</v>
      </c>
      <c r="F1" s="3" t="s">
        <v>2</v>
      </c>
      <c r="H1" s="3" t="s">
        <v>3</v>
      </c>
      <c r="J1" s="4" t="s">
        <v>4</v>
      </c>
      <c r="L1" s="2"/>
      <c r="M1" s="2"/>
    </row>
    <row r="2" spans="1:14" x14ac:dyDescent="0.2">
      <c r="A2" s="6"/>
      <c r="C2" s="7" t="s">
        <v>5</v>
      </c>
      <c r="D2" s="8" t="str">
        <f>CONCATENATE(A1,"s")</f>
        <v>B59s</v>
      </c>
      <c r="E2" s="9"/>
      <c r="F2" s="8" t="str">
        <f>CONCATENATE(A1,"d")</f>
        <v>B59d</v>
      </c>
      <c r="G2" s="9"/>
      <c r="H2" s="8" t="str">
        <f>CONCATENATE(A1,"p")</f>
        <v>B59p</v>
      </c>
      <c r="I2" s="5"/>
      <c r="J2" s="10" t="str">
        <f>CONCATENATE(A1,"e")</f>
        <v>B59e</v>
      </c>
      <c r="K2" s="5"/>
      <c r="L2" s="2"/>
      <c r="M2" s="2"/>
      <c r="N2" s="2"/>
    </row>
    <row r="3" spans="1:14" x14ac:dyDescent="0.2">
      <c r="B3" s="2" t="s">
        <v>6</v>
      </c>
      <c r="D3" s="11"/>
      <c r="E3" s="12">
        <v>65</v>
      </c>
      <c r="F3" s="5"/>
      <c r="G3" s="12">
        <f>E3+30</f>
        <v>95</v>
      </c>
      <c r="H3" s="5"/>
      <c r="I3" s="13">
        <f>G3+30</f>
        <v>125</v>
      </c>
      <c r="J3" s="14"/>
      <c r="K3" s="13">
        <f>I3+65</f>
        <v>190</v>
      </c>
      <c r="L3" s="2"/>
      <c r="M3" s="2"/>
      <c r="N3" s="2"/>
    </row>
    <row r="4" spans="1:14" ht="15" thickBot="1" x14ac:dyDescent="0.25">
      <c r="B4" s="15" t="s">
        <v>7</v>
      </c>
      <c r="D4" s="11"/>
      <c r="E4" s="16">
        <f>E3+10</f>
        <v>75</v>
      </c>
      <c r="F4" s="17"/>
      <c r="G4" s="16">
        <f>G3+10</f>
        <v>105</v>
      </c>
      <c r="H4" s="17"/>
      <c r="I4" s="16">
        <f>I3+10</f>
        <v>135</v>
      </c>
      <c r="J4" s="17"/>
      <c r="K4" s="16">
        <f>K3+10</f>
        <v>200</v>
      </c>
      <c r="L4" s="2"/>
      <c r="M4" s="2"/>
      <c r="N4" s="2"/>
    </row>
    <row r="5" spans="1:14" x14ac:dyDescent="0.2">
      <c r="A5" s="18" t="s">
        <v>70</v>
      </c>
      <c r="B5" s="19" t="s">
        <v>119</v>
      </c>
      <c r="C5" s="119">
        <v>1.01</v>
      </c>
      <c r="D5" s="21">
        <v>12</v>
      </c>
      <c r="E5" s="20">
        <f>C5*D5</f>
        <v>12.120000000000001</v>
      </c>
      <c r="F5" s="21">
        <v>18</v>
      </c>
      <c r="G5" s="20">
        <f t="shared" ref="G5:G15" si="0">C5*F5</f>
        <v>18.18</v>
      </c>
      <c r="H5" s="21">
        <v>24</v>
      </c>
      <c r="I5" s="20">
        <f t="shared" ref="I5:I15" si="1">C5*H5</f>
        <v>24.240000000000002</v>
      </c>
      <c r="J5" s="21">
        <v>36</v>
      </c>
      <c r="K5" s="22">
        <f>C5*J5</f>
        <v>36.36</v>
      </c>
      <c r="L5" s="2"/>
      <c r="M5" s="115"/>
      <c r="N5" s="2"/>
    </row>
    <row r="6" spans="1:14" x14ac:dyDescent="0.2">
      <c r="A6" s="35"/>
      <c r="B6" s="36" t="s">
        <v>19</v>
      </c>
      <c r="C6" s="120">
        <v>0.26</v>
      </c>
      <c r="D6" s="40">
        <v>4</v>
      </c>
      <c r="E6" s="39">
        <f>C6*D6</f>
        <v>1.04</v>
      </c>
      <c r="F6" s="40">
        <v>4</v>
      </c>
      <c r="G6" s="39">
        <f t="shared" si="0"/>
        <v>1.04</v>
      </c>
      <c r="H6" s="40">
        <v>4</v>
      </c>
      <c r="I6" s="39">
        <f t="shared" si="1"/>
        <v>1.04</v>
      </c>
      <c r="J6" s="40">
        <v>4</v>
      </c>
      <c r="K6" s="41">
        <f t="shared" ref="K6:K15" si="2">C6*J6</f>
        <v>1.04</v>
      </c>
      <c r="L6" s="2"/>
      <c r="M6" s="2"/>
      <c r="N6" s="2"/>
    </row>
    <row r="7" spans="1:14" x14ac:dyDescent="0.2">
      <c r="A7" s="23"/>
      <c r="B7" s="24"/>
      <c r="C7" s="97"/>
      <c r="D7" s="29"/>
      <c r="E7" s="25">
        <f>C7*D7</f>
        <v>0</v>
      </c>
      <c r="F7" s="29"/>
      <c r="G7" s="25">
        <f t="shared" si="0"/>
        <v>0</v>
      </c>
      <c r="H7" s="29"/>
      <c r="I7" s="25">
        <f t="shared" si="1"/>
        <v>0</v>
      </c>
      <c r="J7" s="26"/>
      <c r="K7" s="27">
        <f t="shared" si="2"/>
        <v>0</v>
      </c>
      <c r="L7" s="2"/>
      <c r="M7" s="2"/>
      <c r="N7" s="2"/>
    </row>
    <row r="8" spans="1:14" x14ac:dyDescent="0.2">
      <c r="A8" s="23"/>
      <c r="B8" s="30"/>
      <c r="C8" s="28"/>
      <c r="D8" s="31"/>
      <c r="E8" s="25">
        <f t="shared" ref="E8:E15" si="3">C8*D8</f>
        <v>0</v>
      </c>
      <c r="F8" s="29"/>
      <c r="G8" s="25">
        <f t="shared" si="0"/>
        <v>0</v>
      </c>
      <c r="H8" s="29"/>
      <c r="I8" s="25">
        <f t="shared" si="1"/>
        <v>0</v>
      </c>
      <c r="J8" s="26"/>
      <c r="K8" s="27">
        <f t="shared" si="2"/>
        <v>0</v>
      </c>
      <c r="L8" s="2"/>
      <c r="M8" s="2"/>
      <c r="N8" s="2"/>
    </row>
    <row r="9" spans="1:14" x14ac:dyDescent="0.2">
      <c r="A9" s="32"/>
      <c r="B9" s="30"/>
      <c r="C9" s="28"/>
      <c r="D9" s="31"/>
      <c r="E9" s="25">
        <f>C9*D9</f>
        <v>0</v>
      </c>
      <c r="F9" s="31"/>
      <c r="G9" s="25">
        <f>C9*F9</f>
        <v>0</v>
      </c>
      <c r="H9" s="31"/>
      <c r="I9" s="25">
        <f>C9*H9</f>
        <v>0</v>
      </c>
      <c r="J9" s="26"/>
      <c r="K9" s="27">
        <f>C9*J9</f>
        <v>0</v>
      </c>
      <c r="L9" s="2"/>
      <c r="M9" s="2"/>
      <c r="N9" s="2"/>
    </row>
    <row r="10" spans="1:14" x14ac:dyDescent="0.2">
      <c r="A10" s="33"/>
      <c r="B10" s="34"/>
      <c r="C10" s="75"/>
      <c r="D10" s="26"/>
      <c r="E10" s="25">
        <f t="shared" si="3"/>
        <v>0</v>
      </c>
      <c r="F10" s="26"/>
      <c r="G10" s="25">
        <f t="shared" si="0"/>
        <v>0</v>
      </c>
      <c r="H10" s="29"/>
      <c r="I10" s="25">
        <f t="shared" si="1"/>
        <v>0</v>
      </c>
      <c r="J10" s="26"/>
      <c r="K10" s="27">
        <f>C10*J10</f>
        <v>0</v>
      </c>
      <c r="L10" s="2"/>
      <c r="M10" s="2"/>
      <c r="N10" s="2"/>
    </row>
    <row r="11" spans="1:14" x14ac:dyDescent="0.2">
      <c r="A11" s="23"/>
      <c r="B11" s="24"/>
      <c r="C11" s="97"/>
      <c r="D11" s="29"/>
      <c r="E11" s="25">
        <f t="shared" si="3"/>
        <v>0</v>
      </c>
      <c r="F11" s="29"/>
      <c r="G11" s="25">
        <f t="shared" si="0"/>
        <v>0</v>
      </c>
      <c r="H11" s="29"/>
      <c r="I11" s="25">
        <f t="shared" si="1"/>
        <v>0</v>
      </c>
      <c r="J11" s="26"/>
      <c r="K11" s="27">
        <f t="shared" si="2"/>
        <v>0</v>
      </c>
      <c r="L11" s="2"/>
      <c r="M11" s="2"/>
      <c r="N11" s="2"/>
    </row>
    <row r="12" spans="1:14" s="2" customFormat="1" x14ac:dyDescent="0.2">
      <c r="A12" s="42"/>
      <c r="C12" s="43"/>
      <c r="D12" s="44"/>
      <c r="E12" s="25">
        <f t="shared" si="3"/>
        <v>0</v>
      </c>
      <c r="F12" s="44"/>
      <c r="G12" s="25">
        <f t="shared" si="0"/>
        <v>0</v>
      </c>
      <c r="H12" s="29"/>
      <c r="I12" s="25">
        <f t="shared" si="1"/>
        <v>0</v>
      </c>
      <c r="J12" s="26"/>
      <c r="K12" s="27">
        <f t="shared" si="2"/>
        <v>0</v>
      </c>
    </row>
    <row r="13" spans="1:14" x14ac:dyDescent="0.2">
      <c r="A13" s="121"/>
      <c r="B13" s="5"/>
      <c r="C13" s="5"/>
      <c r="D13" s="46"/>
      <c r="E13" s="25">
        <f t="shared" si="3"/>
        <v>0</v>
      </c>
      <c r="F13" s="46"/>
      <c r="G13" s="25">
        <f t="shared" si="0"/>
        <v>0</v>
      </c>
      <c r="H13" s="26"/>
      <c r="I13" s="25">
        <f t="shared" si="1"/>
        <v>0</v>
      </c>
      <c r="J13" s="26"/>
      <c r="K13" s="27">
        <f t="shared" si="2"/>
        <v>0</v>
      </c>
      <c r="L13" s="2"/>
      <c r="M13" s="2"/>
      <c r="N13" s="2"/>
    </row>
    <row r="14" spans="1:14" s="2" customFormat="1" x14ac:dyDescent="0.2">
      <c r="A14" s="138" t="s">
        <v>120</v>
      </c>
      <c r="B14" s="139" t="s">
        <v>121</v>
      </c>
      <c r="C14" s="140">
        <v>6.65</v>
      </c>
      <c r="D14" s="141">
        <v>1</v>
      </c>
      <c r="E14" s="51">
        <f t="shared" si="3"/>
        <v>6.65</v>
      </c>
      <c r="F14" s="141">
        <v>1</v>
      </c>
      <c r="G14" s="51">
        <f t="shared" si="0"/>
        <v>6.65</v>
      </c>
      <c r="H14" s="142">
        <v>1</v>
      </c>
      <c r="I14" s="51">
        <f t="shared" si="1"/>
        <v>6.65</v>
      </c>
      <c r="J14" s="52"/>
      <c r="K14" s="53">
        <f t="shared" si="2"/>
        <v>0</v>
      </c>
    </row>
    <row r="15" spans="1:14" x14ac:dyDescent="0.2">
      <c r="A15" s="122" t="s">
        <v>122</v>
      </c>
      <c r="B15" s="123" t="s">
        <v>123</v>
      </c>
      <c r="C15" s="51">
        <v>9.15</v>
      </c>
      <c r="D15" s="124"/>
      <c r="E15" s="51">
        <f t="shared" si="3"/>
        <v>0</v>
      </c>
      <c r="F15" s="124"/>
      <c r="G15" s="51">
        <f t="shared" si="0"/>
        <v>0</v>
      </c>
      <c r="H15" s="52"/>
      <c r="I15" s="51">
        <f t="shared" si="1"/>
        <v>0</v>
      </c>
      <c r="J15" s="52">
        <v>1</v>
      </c>
      <c r="K15" s="53">
        <f t="shared" si="2"/>
        <v>9.15</v>
      </c>
      <c r="L15" s="2"/>
      <c r="M15" s="2"/>
      <c r="N15" s="2"/>
    </row>
    <row r="16" spans="1:14" ht="15" thickBot="1" x14ac:dyDescent="0.25">
      <c r="A16" s="125"/>
      <c r="B16" s="126" t="s">
        <v>124</v>
      </c>
      <c r="C16" s="127"/>
      <c r="D16" s="57">
        <v>1</v>
      </c>
      <c r="E16" s="58">
        <v>1.66</v>
      </c>
      <c r="F16" s="57">
        <v>1</v>
      </c>
      <c r="G16" s="58">
        <v>1.66</v>
      </c>
      <c r="H16" s="57">
        <v>1</v>
      </c>
      <c r="I16" s="58">
        <v>1.66</v>
      </c>
      <c r="J16" s="59">
        <v>1</v>
      </c>
      <c r="K16" s="60">
        <v>2.29</v>
      </c>
      <c r="L16" s="2"/>
      <c r="M16" s="2"/>
      <c r="N16" s="2"/>
    </row>
    <row r="17" spans="1:14" x14ac:dyDescent="0.2">
      <c r="A17" s="61"/>
      <c r="B17" s="61" t="s">
        <v>24</v>
      </c>
      <c r="C17" s="62"/>
      <c r="E17" s="63">
        <f>SUM(E5:E16)</f>
        <v>21.470000000000002</v>
      </c>
      <c r="F17" s="64"/>
      <c r="G17" s="63">
        <f>SUM(G5:G16)</f>
        <v>27.529999999999998</v>
      </c>
      <c r="H17" s="64"/>
      <c r="I17" s="63">
        <f>SUM(I5:I16)</f>
        <v>33.589999999999996</v>
      </c>
      <c r="J17" s="64"/>
      <c r="K17" s="63">
        <f>SUM(K5:K16)</f>
        <v>48.839999999999996</v>
      </c>
      <c r="L17" s="64"/>
      <c r="M17" s="2"/>
      <c r="N17" s="2"/>
    </row>
    <row r="18" spans="1:14" x14ac:dyDescent="0.2">
      <c r="B18" s="2" t="s">
        <v>25</v>
      </c>
      <c r="D18" s="11"/>
      <c r="E18" s="43">
        <f>E3</f>
        <v>65</v>
      </c>
      <c r="F18" s="11"/>
      <c r="G18" s="43">
        <f>G3</f>
        <v>95</v>
      </c>
      <c r="H18" s="11"/>
      <c r="I18" s="43">
        <f>I3</f>
        <v>125</v>
      </c>
      <c r="J18" s="11"/>
      <c r="K18" s="43">
        <f>K3</f>
        <v>190</v>
      </c>
      <c r="L18" s="2"/>
      <c r="M18" s="2"/>
      <c r="N18" s="2"/>
    </row>
    <row r="19" spans="1:14" x14ac:dyDescent="0.2">
      <c r="B19" s="2" t="s">
        <v>26</v>
      </c>
      <c r="C19" s="65">
        <v>0.71</v>
      </c>
      <c r="D19" s="11"/>
      <c r="E19" s="43">
        <f>E18*$C19</f>
        <v>46.15</v>
      </c>
      <c r="F19" s="11"/>
      <c r="G19" s="43">
        <f>G18*$C19</f>
        <v>67.45</v>
      </c>
      <c r="H19" s="11"/>
      <c r="I19" s="43">
        <f>I18*$C19</f>
        <v>88.75</v>
      </c>
      <c r="J19" s="11"/>
      <c r="K19" s="43">
        <f>K18*$C19</f>
        <v>134.9</v>
      </c>
      <c r="L19" s="2"/>
      <c r="M19" s="2"/>
      <c r="N19" s="2"/>
    </row>
    <row r="20" spans="1:14" x14ac:dyDescent="0.2">
      <c r="B20" s="2" t="s">
        <v>27</v>
      </c>
      <c r="C20" s="66">
        <v>0.5</v>
      </c>
      <c r="D20" s="11"/>
      <c r="E20" s="67">
        <f>E19*$C20</f>
        <v>23.074999999999999</v>
      </c>
      <c r="F20" s="11"/>
      <c r="G20" s="67">
        <f>G19*$C20</f>
        <v>33.725000000000001</v>
      </c>
      <c r="H20" s="11"/>
      <c r="I20" s="67">
        <f>I19*$C20</f>
        <v>44.375</v>
      </c>
      <c r="J20" s="11"/>
      <c r="K20" s="67">
        <f>K19*$C20</f>
        <v>67.45</v>
      </c>
      <c r="L20" s="2"/>
      <c r="M20" s="2"/>
      <c r="N20" s="2"/>
    </row>
    <row r="21" spans="1:14" x14ac:dyDescent="0.2">
      <c r="B21" s="2" t="s">
        <v>28</v>
      </c>
      <c r="C21" s="66">
        <v>0.5</v>
      </c>
      <c r="D21" s="11"/>
      <c r="E21" s="43">
        <f>E19*$C21</f>
        <v>23.074999999999999</v>
      </c>
      <c r="F21" s="11"/>
      <c r="G21" s="43">
        <f>G19*$C21</f>
        <v>33.725000000000001</v>
      </c>
      <c r="H21" s="11"/>
      <c r="I21" s="43">
        <f>I19*$C21</f>
        <v>44.375</v>
      </c>
      <c r="J21" s="11"/>
      <c r="K21" s="43">
        <f>K19*$C21</f>
        <v>67.45</v>
      </c>
      <c r="L21" s="2"/>
      <c r="M21" s="2"/>
      <c r="N21" s="2"/>
    </row>
    <row r="22" spans="1:14" x14ac:dyDescent="0.2">
      <c r="B22" s="68" t="s">
        <v>29</v>
      </c>
      <c r="C22" s="69"/>
      <c r="D22" s="11"/>
      <c r="E22" s="43">
        <f>E19-E17</f>
        <v>24.679999999999996</v>
      </c>
      <c r="F22" s="11"/>
      <c r="G22" s="43">
        <f>G19-G17</f>
        <v>39.92</v>
      </c>
      <c r="H22" s="11"/>
      <c r="I22" s="43">
        <f>I19-I17</f>
        <v>55.160000000000004</v>
      </c>
      <c r="J22" s="11"/>
      <c r="K22" s="43">
        <f>K19-K17</f>
        <v>86.06</v>
      </c>
      <c r="L22" s="2"/>
      <c r="M22" s="2"/>
      <c r="N22" s="2"/>
    </row>
    <row r="23" spans="1:14" x14ac:dyDescent="0.2">
      <c r="B23" s="68" t="s">
        <v>30</v>
      </c>
      <c r="C23" s="70">
        <v>-0.1</v>
      </c>
      <c r="D23" s="11"/>
      <c r="E23" s="43">
        <f>E18*C23</f>
        <v>-6.5</v>
      </c>
      <c r="F23" s="11"/>
      <c r="G23" s="43">
        <f>G18*C23</f>
        <v>-9.5</v>
      </c>
      <c r="H23" s="11"/>
      <c r="I23" s="43">
        <f>I18*C23</f>
        <v>-12.5</v>
      </c>
      <c r="J23" s="11"/>
      <c r="K23" s="43">
        <f>K18*C23</f>
        <v>-19</v>
      </c>
      <c r="L23" s="2"/>
      <c r="M23" s="2"/>
      <c r="N23" s="2"/>
    </row>
    <row r="24" spans="1:14" x14ac:dyDescent="0.2"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1"/>
      <c r="K24" s="43">
        <f>E24</f>
        <v>-2.75</v>
      </c>
      <c r="L24" s="2"/>
      <c r="M24" s="2"/>
      <c r="N24" s="2"/>
    </row>
    <row r="25" spans="1:14" x14ac:dyDescent="0.2"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1"/>
      <c r="K25" s="43">
        <f>E25</f>
        <v>-4.99</v>
      </c>
      <c r="L25" s="2"/>
      <c r="M25" s="2"/>
      <c r="N25" s="2"/>
    </row>
    <row r="26" spans="1:14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74"/>
      <c r="K26" s="75">
        <f>E26</f>
        <v>-3</v>
      </c>
      <c r="L26" s="2"/>
      <c r="M26" s="2"/>
      <c r="N26" s="2"/>
    </row>
    <row r="27" spans="1:14" x14ac:dyDescent="0.2">
      <c r="A27" s="34"/>
      <c r="B27" s="76" t="s">
        <v>34</v>
      </c>
      <c r="C27" s="77"/>
      <c r="D27" s="74"/>
      <c r="E27" s="75">
        <f>SUM(E22:E26)</f>
        <v>7.4399999999999959</v>
      </c>
      <c r="F27" s="34"/>
      <c r="G27" s="75">
        <f>SUM(G22:G26)</f>
        <v>19.68</v>
      </c>
      <c r="H27" s="34"/>
      <c r="I27" s="75">
        <f>SUM(I22:I26)</f>
        <v>31.92</v>
      </c>
      <c r="J27" s="34"/>
      <c r="K27" s="75">
        <f>SUM(K22:K26)</f>
        <v>56.32</v>
      </c>
      <c r="L27" s="2"/>
      <c r="M27" s="2"/>
      <c r="N27" s="2"/>
    </row>
    <row r="28" spans="1:14" x14ac:dyDescent="0.2">
      <c r="A28" s="34"/>
      <c r="B28" s="34" t="s">
        <v>35</v>
      </c>
      <c r="C28" s="34"/>
      <c r="D28" s="78"/>
      <c r="E28" s="79">
        <f>E27/E18</f>
        <v>0.11446153846153839</v>
      </c>
      <c r="F28" s="34"/>
      <c r="G28" s="79">
        <f>G27/G18</f>
        <v>0.2071578947368421</v>
      </c>
      <c r="H28" s="34"/>
      <c r="I28" s="79">
        <f>I27/I18</f>
        <v>0.25536000000000003</v>
      </c>
      <c r="J28" s="34"/>
      <c r="K28" s="79">
        <f>K27/K18</f>
        <v>0.29642105263157897</v>
      </c>
      <c r="L28" s="2"/>
      <c r="M28" s="2"/>
      <c r="N28" s="2"/>
    </row>
    <row r="29" spans="1:14" x14ac:dyDescent="0.2">
      <c r="A29" s="34"/>
      <c r="B29" s="34"/>
      <c r="C29" s="34"/>
      <c r="D29" s="78"/>
      <c r="E29" s="78"/>
      <c r="F29" s="78"/>
      <c r="G29" s="78"/>
      <c r="H29" s="78"/>
      <c r="I29" s="78"/>
      <c r="J29" s="78"/>
      <c r="K29" s="78"/>
      <c r="L29" s="2"/>
      <c r="M29" s="2"/>
      <c r="N29" s="2"/>
    </row>
    <row r="30" spans="1:14" x14ac:dyDescent="0.2">
      <c r="A30" s="34"/>
      <c r="B30" s="80" t="s">
        <v>36</v>
      </c>
      <c r="C30" s="81"/>
      <c r="D30" s="82"/>
      <c r="E30" s="83">
        <f>E17/E18</f>
        <v>0.33030769230769236</v>
      </c>
      <c r="F30" s="81"/>
      <c r="G30" s="83">
        <f>G17/G18</f>
        <v>0.28978947368421049</v>
      </c>
      <c r="H30" s="81"/>
      <c r="I30" s="84">
        <f>I17/I18</f>
        <v>0.26871999999999996</v>
      </c>
      <c r="J30" s="81"/>
      <c r="K30" s="84">
        <f>K17/K18</f>
        <v>0.25705263157894737</v>
      </c>
      <c r="L30" s="2"/>
      <c r="M30" s="2"/>
      <c r="N30" s="2"/>
    </row>
    <row r="31" spans="1:14" x14ac:dyDescent="0.2">
      <c r="D31" s="85"/>
      <c r="E31" s="86"/>
      <c r="G31" s="86"/>
      <c r="I31" s="86"/>
      <c r="K31" s="86"/>
      <c r="L31" s="87"/>
      <c r="M31" s="87"/>
      <c r="N31" s="2"/>
    </row>
    <row r="32" spans="1:14" x14ac:dyDescent="0.2"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88" t="s">
        <v>37</v>
      </c>
      <c r="K32" s="89" t="s">
        <v>38</v>
      </c>
      <c r="L32" s="87"/>
      <c r="M32" s="87"/>
      <c r="N32" s="2"/>
    </row>
    <row r="33" spans="1:14" x14ac:dyDescent="0.2">
      <c r="C33" s="90" t="s">
        <v>39</v>
      </c>
      <c r="D33" s="91">
        <v>15</v>
      </c>
      <c r="E33" s="92">
        <f>D33*2.54</f>
        <v>38.1</v>
      </c>
      <c r="F33" s="91">
        <v>16</v>
      </c>
      <c r="G33" s="92">
        <f>F33*2.54</f>
        <v>40.64</v>
      </c>
      <c r="H33" s="91">
        <v>17</v>
      </c>
      <c r="I33" s="92">
        <f>H33*2.54</f>
        <v>43.18</v>
      </c>
      <c r="J33" s="91">
        <v>19</v>
      </c>
      <c r="K33" s="92">
        <f>J33*2.54</f>
        <v>48.26</v>
      </c>
      <c r="L33" s="87"/>
      <c r="M33" s="87"/>
      <c r="N33" s="2"/>
    </row>
    <row r="34" spans="1:14" x14ac:dyDescent="0.2">
      <c r="C34" s="90" t="s">
        <v>40</v>
      </c>
      <c r="D34" s="91">
        <v>19</v>
      </c>
      <c r="E34" s="92">
        <f>D34*2.54</f>
        <v>48.26</v>
      </c>
      <c r="F34" s="91">
        <v>20</v>
      </c>
      <c r="G34" s="92">
        <f>F34*2.54</f>
        <v>50.8</v>
      </c>
      <c r="H34" s="91">
        <v>22</v>
      </c>
      <c r="I34" s="92">
        <f>H34*2.54</f>
        <v>55.88</v>
      </c>
      <c r="J34" s="91">
        <v>23</v>
      </c>
      <c r="K34" s="92">
        <f>J34*2.54</f>
        <v>58.42</v>
      </c>
    </row>
    <row r="35" spans="1:14" s="14" customFormat="1" x14ac:dyDescent="0.2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</row>
    <row r="36" spans="1:14" s="14" customFormat="1" x14ac:dyDescent="0.2">
      <c r="A36" s="5"/>
      <c r="B36" s="5"/>
      <c r="C36" s="2"/>
      <c r="D36" s="2"/>
      <c r="E36" s="2"/>
      <c r="F36" s="2"/>
      <c r="G36" s="2"/>
      <c r="H36" s="2"/>
      <c r="I36" s="2"/>
      <c r="J36" s="2"/>
      <c r="K36" s="2"/>
    </row>
    <row r="37" spans="1:14" s="14" customFormat="1" x14ac:dyDescent="0.2">
      <c r="A37" s="5"/>
      <c r="B37" s="5"/>
      <c r="C37" s="2"/>
      <c r="D37" s="2"/>
      <c r="E37" s="2"/>
      <c r="F37" s="2"/>
      <c r="G37" s="2"/>
      <c r="H37" s="2"/>
      <c r="I37" s="2"/>
      <c r="J37" s="2"/>
      <c r="K37" s="2"/>
      <c r="M37" s="43"/>
      <c r="N37" s="118"/>
    </row>
    <row r="38" spans="1:14" s="14" customFormat="1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2"/>
      <c r="K38" s="93">
        <v>0.2</v>
      </c>
      <c r="M38" s="25"/>
      <c r="N38" s="115"/>
    </row>
    <row r="39" spans="1:14" s="14" customFormat="1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2"/>
      <c r="K39" s="43" t="e">
        <f>K38*#REF!</f>
        <v>#REF!</v>
      </c>
      <c r="M39" s="118"/>
      <c r="N39" s="118"/>
    </row>
    <row r="41" spans="1:14" x14ac:dyDescent="0.2">
      <c r="A41" s="209" t="s">
        <v>41</v>
      </c>
      <c r="B41" s="209"/>
      <c r="C41" s="209"/>
    </row>
    <row r="42" spans="1:14" x14ac:dyDescent="0.2">
      <c r="A42" s="88"/>
      <c r="C42" s="94" t="s">
        <v>42</v>
      </c>
      <c r="E42" s="94" t="s">
        <v>43</v>
      </c>
    </row>
    <row r="43" spans="1:14" x14ac:dyDescent="0.2">
      <c r="A43" s="96"/>
      <c r="B43" s="24" t="s">
        <v>44</v>
      </c>
      <c r="C43" s="25">
        <v>0.62</v>
      </c>
      <c r="D43" s="97">
        <f>C43-E43</f>
        <v>-0.29000000000000004</v>
      </c>
      <c r="E43" s="25">
        <v>0.91</v>
      </c>
    </row>
    <row r="44" spans="1:14" x14ac:dyDescent="0.2">
      <c r="A44" s="96"/>
      <c r="B44" s="24" t="s">
        <v>45</v>
      </c>
      <c r="C44" s="25">
        <v>1.47</v>
      </c>
      <c r="D44" s="97">
        <f t="shared" ref="D44:D96" si="4">C44-E44</f>
        <v>-7.0000000000000062E-2</v>
      </c>
      <c r="E44" s="25">
        <v>1.54</v>
      </c>
    </row>
    <row r="45" spans="1:14" x14ac:dyDescent="0.2">
      <c r="A45" s="96"/>
      <c r="B45" s="24" t="s">
        <v>9</v>
      </c>
      <c r="C45" s="25">
        <v>0.63</v>
      </c>
      <c r="D45" s="97">
        <f t="shared" si="4"/>
        <v>-0.12</v>
      </c>
      <c r="E45" s="25">
        <v>0.75</v>
      </c>
    </row>
    <row r="46" spans="1:14" x14ac:dyDescent="0.2">
      <c r="A46" s="96"/>
      <c r="B46" s="24" t="s">
        <v>46</v>
      </c>
      <c r="C46" s="25">
        <v>0.63</v>
      </c>
      <c r="D46" s="97">
        <f t="shared" si="4"/>
        <v>-0.12</v>
      </c>
      <c r="E46" s="25">
        <v>0.75</v>
      </c>
    </row>
    <row r="47" spans="1:14" x14ac:dyDescent="0.2">
      <c r="A47" s="96"/>
      <c r="B47" s="24" t="s">
        <v>47</v>
      </c>
      <c r="C47" s="25">
        <v>0.63</v>
      </c>
      <c r="D47" s="97">
        <f t="shared" si="4"/>
        <v>-0.12</v>
      </c>
      <c r="E47" s="25">
        <v>0.75</v>
      </c>
    </row>
    <row r="48" spans="1:14" x14ac:dyDescent="0.2">
      <c r="A48" s="96"/>
      <c r="B48" s="24" t="s">
        <v>17</v>
      </c>
      <c r="C48" s="25">
        <v>1.28</v>
      </c>
      <c r="D48" s="97">
        <f>C48-E48</f>
        <v>-0.32000000000000006</v>
      </c>
      <c r="E48" s="25">
        <v>1.6</v>
      </c>
    </row>
    <row r="49" spans="1:5" x14ac:dyDescent="0.2">
      <c r="A49" s="96"/>
      <c r="B49" s="24" t="s">
        <v>48</v>
      </c>
      <c r="C49" s="25">
        <v>1.06</v>
      </c>
      <c r="D49" s="97">
        <f>C49-E49</f>
        <v>-0.43999999999999995</v>
      </c>
      <c r="E49" s="25">
        <v>1.5</v>
      </c>
    </row>
    <row r="50" spans="1:5" x14ac:dyDescent="0.2">
      <c r="A50" s="96"/>
      <c r="B50" s="24" t="s">
        <v>49</v>
      </c>
      <c r="C50" s="25">
        <v>1.26</v>
      </c>
      <c r="D50" s="97">
        <f>C50-E50</f>
        <v>-0.92000000000000015</v>
      </c>
      <c r="E50" s="25">
        <v>2.1800000000000002</v>
      </c>
    </row>
    <row r="51" spans="1:5" x14ac:dyDescent="0.2">
      <c r="A51" s="96"/>
      <c r="B51" s="24" t="s">
        <v>50</v>
      </c>
      <c r="C51" s="25">
        <v>0.84</v>
      </c>
      <c r="D51" s="97">
        <f>C51-E51</f>
        <v>-0.13</v>
      </c>
      <c r="E51" s="25">
        <v>0.97</v>
      </c>
    </row>
    <row r="52" spans="1:5" x14ac:dyDescent="0.2">
      <c r="A52" s="96"/>
      <c r="B52" s="97" t="s">
        <v>51</v>
      </c>
      <c r="C52" s="25">
        <v>1.1399999999999999</v>
      </c>
      <c r="D52" s="97">
        <f>C52-E52</f>
        <v>-0.3600000000000001</v>
      </c>
      <c r="E52" s="25">
        <v>1.5</v>
      </c>
    </row>
    <row r="53" spans="1:5" x14ac:dyDescent="0.2">
      <c r="A53" s="96" t="s">
        <v>52</v>
      </c>
      <c r="B53" s="24" t="s">
        <v>53</v>
      </c>
      <c r="C53" s="25">
        <v>2.2999999999999998</v>
      </c>
      <c r="D53" s="97">
        <f t="shared" si="4"/>
        <v>2.0000000000000018E-2</v>
      </c>
      <c r="E53" s="25">
        <v>2.2799999999999998</v>
      </c>
    </row>
    <row r="54" spans="1:5" x14ac:dyDescent="0.2">
      <c r="A54" s="96" t="s">
        <v>8</v>
      </c>
      <c r="B54" s="24" t="s">
        <v>54</v>
      </c>
      <c r="C54" s="25">
        <v>1.69</v>
      </c>
      <c r="D54" s="97">
        <f t="shared" si="4"/>
        <v>5.0000000000000044E-2</v>
      </c>
      <c r="E54" s="25">
        <v>1.64</v>
      </c>
    </row>
    <row r="55" spans="1:5" x14ac:dyDescent="0.2">
      <c r="A55" s="96" t="s">
        <v>55</v>
      </c>
      <c r="B55" s="24" t="s">
        <v>53</v>
      </c>
      <c r="C55" s="25">
        <v>2.14</v>
      </c>
      <c r="D55" s="97">
        <f t="shared" si="4"/>
        <v>0</v>
      </c>
      <c r="E55" s="25">
        <v>2.14</v>
      </c>
    </row>
    <row r="56" spans="1:5" x14ac:dyDescent="0.2">
      <c r="A56" s="96"/>
      <c r="B56" s="24" t="s">
        <v>56</v>
      </c>
      <c r="C56" s="25">
        <v>0.77</v>
      </c>
      <c r="D56" s="97">
        <f t="shared" si="4"/>
        <v>-0.13</v>
      </c>
      <c r="E56" s="25">
        <v>0.9</v>
      </c>
    </row>
    <row r="57" spans="1:5" x14ac:dyDescent="0.2">
      <c r="A57" s="96"/>
      <c r="B57" s="24" t="s">
        <v>57</v>
      </c>
      <c r="C57" s="25">
        <v>1.1299999999999999</v>
      </c>
      <c r="D57" s="97">
        <f t="shared" si="4"/>
        <v>-7.0000000000000062E-2</v>
      </c>
      <c r="E57" s="25">
        <v>1.2</v>
      </c>
    </row>
    <row r="58" spans="1:5" x14ac:dyDescent="0.2">
      <c r="A58" s="96"/>
      <c r="B58" s="24" t="s">
        <v>58</v>
      </c>
      <c r="C58" s="25">
        <v>1.47</v>
      </c>
      <c r="D58" s="97">
        <f t="shared" si="4"/>
        <v>-0.16999999999999993</v>
      </c>
      <c r="E58" s="25">
        <v>1.64</v>
      </c>
    </row>
    <row r="59" spans="1:5" x14ac:dyDescent="0.2">
      <c r="A59" s="96"/>
      <c r="B59" s="24" t="s">
        <v>59</v>
      </c>
      <c r="C59" s="25">
        <v>0.84</v>
      </c>
      <c r="D59" s="97">
        <f t="shared" si="4"/>
        <v>-0.30999999999999994</v>
      </c>
      <c r="E59" s="25">
        <v>1.1499999999999999</v>
      </c>
    </row>
    <row r="60" spans="1:5" x14ac:dyDescent="0.2">
      <c r="A60" s="96"/>
      <c r="B60" s="24" t="s">
        <v>60</v>
      </c>
      <c r="C60" s="25">
        <v>0.84</v>
      </c>
      <c r="D60" s="97"/>
      <c r="E60" s="25">
        <v>1.41</v>
      </c>
    </row>
    <row r="61" spans="1:5" x14ac:dyDescent="0.2">
      <c r="A61" s="96"/>
      <c r="B61" s="98" t="s">
        <v>61</v>
      </c>
      <c r="C61" s="25">
        <v>0.79</v>
      </c>
      <c r="D61" s="97">
        <f t="shared" si="4"/>
        <v>-4.9999999999999933E-2</v>
      </c>
      <c r="E61" s="25">
        <v>0.84</v>
      </c>
    </row>
    <row r="62" spans="1:5" x14ac:dyDescent="0.2">
      <c r="A62" s="96"/>
      <c r="B62" s="24" t="s">
        <v>62</v>
      </c>
      <c r="C62" s="25">
        <v>1.65</v>
      </c>
      <c r="D62" s="97">
        <f t="shared" si="4"/>
        <v>-0.77</v>
      </c>
      <c r="E62" s="25">
        <v>2.42</v>
      </c>
    </row>
    <row r="63" spans="1:5" x14ac:dyDescent="0.2">
      <c r="A63" s="96"/>
      <c r="B63" s="24" t="s">
        <v>63</v>
      </c>
      <c r="C63" s="25">
        <v>0.51</v>
      </c>
      <c r="D63" s="97">
        <f t="shared" si="4"/>
        <v>-0.17999999999999994</v>
      </c>
      <c r="E63" s="25">
        <v>0.69</v>
      </c>
    </row>
    <row r="64" spans="1:5" x14ac:dyDescent="0.2">
      <c r="A64" s="96"/>
      <c r="B64" s="24" t="s">
        <v>64</v>
      </c>
      <c r="C64" s="94">
        <v>0.66</v>
      </c>
      <c r="D64" s="97">
        <f t="shared" si="4"/>
        <v>0</v>
      </c>
      <c r="E64" s="25">
        <v>0.66</v>
      </c>
    </row>
    <row r="65" spans="1:5" x14ac:dyDescent="0.2">
      <c r="A65" s="96" t="s">
        <v>55</v>
      </c>
      <c r="B65" s="2" t="s">
        <v>65</v>
      </c>
      <c r="C65" s="25">
        <v>1.29</v>
      </c>
      <c r="D65" s="97"/>
      <c r="E65" s="25">
        <v>1.25</v>
      </c>
    </row>
    <row r="66" spans="1:5" x14ac:dyDescent="0.2">
      <c r="A66" s="96"/>
      <c r="B66" s="2" t="s">
        <v>66</v>
      </c>
      <c r="C66" s="25">
        <v>1.64</v>
      </c>
      <c r="D66" s="97"/>
      <c r="E66" s="25">
        <v>2.85</v>
      </c>
    </row>
    <row r="67" spans="1:5" x14ac:dyDescent="0.2">
      <c r="A67" s="99" t="s">
        <v>14</v>
      </c>
      <c r="B67" s="100" t="s">
        <v>11</v>
      </c>
      <c r="C67" s="25">
        <v>0.96</v>
      </c>
      <c r="D67" s="97">
        <f t="shared" si="4"/>
        <v>-8.0000000000000071E-2</v>
      </c>
      <c r="E67" s="25">
        <v>1.04</v>
      </c>
    </row>
    <row r="68" spans="1:5" x14ac:dyDescent="0.2">
      <c r="A68" s="101" t="s">
        <v>12</v>
      </c>
      <c r="B68" s="24" t="s">
        <v>11</v>
      </c>
      <c r="C68" s="25">
        <v>0.96</v>
      </c>
      <c r="D68" s="97">
        <f t="shared" si="4"/>
        <v>-0.12000000000000011</v>
      </c>
      <c r="E68" s="25">
        <v>1.08</v>
      </c>
    </row>
    <row r="69" spans="1:5" x14ac:dyDescent="0.2">
      <c r="A69" s="101" t="s">
        <v>67</v>
      </c>
      <c r="B69" s="24" t="s">
        <v>11</v>
      </c>
      <c r="C69" s="25">
        <v>0.96</v>
      </c>
      <c r="D69" s="97">
        <f t="shared" si="4"/>
        <v>-0.12000000000000011</v>
      </c>
      <c r="E69" s="25">
        <v>1.08</v>
      </c>
    </row>
    <row r="70" spans="1:5" x14ac:dyDescent="0.2">
      <c r="A70" s="101" t="s">
        <v>68</v>
      </c>
      <c r="B70" s="24" t="s">
        <v>11</v>
      </c>
      <c r="C70" s="25">
        <v>0.96</v>
      </c>
      <c r="D70" s="97">
        <f t="shared" si="4"/>
        <v>-0.18999999999999995</v>
      </c>
      <c r="E70" s="25">
        <v>1.1499999999999999</v>
      </c>
    </row>
    <row r="71" spans="1:5" x14ac:dyDescent="0.2">
      <c r="A71" s="101" t="s">
        <v>69</v>
      </c>
      <c r="B71" s="24" t="s">
        <v>11</v>
      </c>
      <c r="C71" s="25">
        <v>0.96</v>
      </c>
      <c r="D71" s="97">
        <f t="shared" si="4"/>
        <v>-0.12000000000000011</v>
      </c>
      <c r="E71" s="25">
        <v>1.08</v>
      </c>
    </row>
    <row r="72" spans="1:5" x14ac:dyDescent="0.2">
      <c r="A72" s="101" t="s">
        <v>55</v>
      </c>
      <c r="B72" s="24" t="s">
        <v>11</v>
      </c>
      <c r="C72" s="25">
        <v>0.96</v>
      </c>
      <c r="D72" s="97">
        <f t="shared" si="4"/>
        <v>-0.32000000000000006</v>
      </c>
      <c r="E72" s="25">
        <v>1.28</v>
      </c>
    </row>
    <row r="73" spans="1:5" x14ac:dyDescent="0.2">
      <c r="A73" s="102" t="s">
        <v>70</v>
      </c>
      <c r="B73" s="103" t="s">
        <v>11</v>
      </c>
      <c r="C73" s="25">
        <v>0.87</v>
      </c>
      <c r="D73" s="97">
        <f t="shared" si="4"/>
        <v>-0.30999999999999994</v>
      </c>
      <c r="E73" s="25">
        <v>1.18</v>
      </c>
    </row>
    <row r="74" spans="1:5" x14ac:dyDescent="0.2">
      <c r="A74" s="96"/>
      <c r="B74" s="24" t="s">
        <v>18</v>
      </c>
      <c r="C74" s="25">
        <v>0.92</v>
      </c>
      <c r="D74" s="97">
        <f t="shared" si="4"/>
        <v>-0.27999999999999992</v>
      </c>
      <c r="E74" s="25">
        <v>1.2</v>
      </c>
    </row>
    <row r="75" spans="1:5" x14ac:dyDescent="0.2">
      <c r="A75" s="96"/>
      <c r="B75" s="24" t="s">
        <v>71</v>
      </c>
      <c r="C75" s="25">
        <v>0.63</v>
      </c>
      <c r="D75" s="97">
        <f t="shared" si="4"/>
        <v>6.0000000000000053E-2</v>
      </c>
      <c r="E75" s="25">
        <v>0.56999999999999995</v>
      </c>
    </row>
    <row r="76" spans="1:5" x14ac:dyDescent="0.2">
      <c r="A76" s="96"/>
      <c r="B76" s="24" t="s">
        <v>72</v>
      </c>
      <c r="C76" s="25">
        <v>0.84</v>
      </c>
      <c r="D76" s="97">
        <f t="shared" si="4"/>
        <v>0</v>
      </c>
      <c r="E76" s="25">
        <v>0.84</v>
      </c>
    </row>
    <row r="77" spans="1:5" x14ac:dyDescent="0.2">
      <c r="A77" s="96"/>
      <c r="B77" s="24" t="s">
        <v>73</v>
      </c>
      <c r="C77" s="25">
        <v>0.9</v>
      </c>
      <c r="D77" s="97">
        <f t="shared" si="4"/>
        <v>-0.51999999999999991</v>
      </c>
      <c r="E77" s="25">
        <v>1.42</v>
      </c>
    </row>
    <row r="78" spans="1:5" x14ac:dyDescent="0.2">
      <c r="A78" s="96"/>
      <c r="B78" s="24" t="s">
        <v>74</v>
      </c>
      <c r="C78" s="25">
        <v>0.53</v>
      </c>
      <c r="D78" s="97">
        <f t="shared" si="4"/>
        <v>-0.17999999999999994</v>
      </c>
      <c r="E78" s="25">
        <v>0.71</v>
      </c>
    </row>
    <row r="79" spans="1:5" x14ac:dyDescent="0.2">
      <c r="A79" s="96"/>
      <c r="B79" s="24" t="s">
        <v>75</v>
      </c>
      <c r="C79" s="25">
        <v>0.85</v>
      </c>
      <c r="D79" s="97"/>
      <c r="E79" s="25">
        <v>1.18</v>
      </c>
    </row>
    <row r="80" spans="1:5" x14ac:dyDescent="0.2">
      <c r="A80" s="96"/>
      <c r="B80" s="24" t="s">
        <v>76</v>
      </c>
      <c r="C80" s="25">
        <v>0.59</v>
      </c>
      <c r="D80" s="97">
        <f t="shared" si="4"/>
        <v>-0.15000000000000002</v>
      </c>
      <c r="E80" s="25">
        <v>0.74</v>
      </c>
    </row>
    <row r="81" spans="1:5" x14ac:dyDescent="0.2">
      <c r="A81" s="96"/>
      <c r="B81" s="2" t="s">
        <v>77</v>
      </c>
      <c r="C81" s="25">
        <v>0.85</v>
      </c>
      <c r="D81" s="97">
        <f t="shared" si="4"/>
        <v>-0.13</v>
      </c>
      <c r="E81" s="25">
        <v>0.98</v>
      </c>
    </row>
    <row r="82" spans="1:5" x14ac:dyDescent="0.2">
      <c r="A82" s="96"/>
      <c r="B82" s="24" t="s">
        <v>78</v>
      </c>
      <c r="C82" s="25">
        <v>0.77</v>
      </c>
      <c r="D82" s="97">
        <f t="shared" si="4"/>
        <v>-0.25</v>
      </c>
      <c r="E82" s="25">
        <v>1.02</v>
      </c>
    </row>
    <row r="83" spans="1:5" x14ac:dyDescent="0.2">
      <c r="A83" s="96"/>
      <c r="B83" s="24" t="s">
        <v>79</v>
      </c>
      <c r="C83" s="25">
        <v>1.4</v>
      </c>
      <c r="D83" s="97">
        <f t="shared" si="4"/>
        <v>-0.30000000000000004</v>
      </c>
      <c r="E83" s="25">
        <v>1.7</v>
      </c>
    </row>
    <row r="84" spans="1:5" x14ac:dyDescent="0.2">
      <c r="A84" s="96" t="s">
        <v>8</v>
      </c>
      <c r="B84" s="24" t="s">
        <v>80</v>
      </c>
      <c r="C84" s="25">
        <v>0.94</v>
      </c>
      <c r="D84" s="97">
        <f t="shared" si="4"/>
        <v>-0.16000000000000014</v>
      </c>
      <c r="E84" s="25">
        <v>1.1000000000000001</v>
      </c>
    </row>
    <row r="85" spans="1:5" x14ac:dyDescent="0.2">
      <c r="A85" s="96"/>
      <c r="B85" s="24" t="s">
        <v>81</v>
      </c>
      <c r="C85" s="25">
        <v>1.41</v>
      </c>
      <c r="D85" s="97">
        <f t="shared" si="4"/>
        <v>-0.19000000000000017</v>
      </c>
      <c r="E85" s="25">
        <v>1.6</v>
      </c>
    </row>
    <row r="86" spans="1:5" x14ac:dyDescent="0.2">
      <c r="A86" s="3"/>
      <c r="C86" s="25"/>
      <c r="D86" s="97"/>
      <c r="E86" s="25"/>
    </row>
    <row r="87" spans="1:5" x14ac:dyDescent="0.2">
      <c r="A87" s="104"/>
      <c r="B87" s="105" t="s">
        <v>82</v>
      </c>
      <c r="C87" s="25">
        <v>0.99</v>
      </c>
      <c r="D87" s="97">
        <f t="shared" si="4"/>
        <v>-1.0000000000000009E-2</v>
      </c>
      <c r="E87" s="25">
        <v>1</v>
      </c>
    </row>
    <row r="88" spans="1:5" x14ac:dyDescent="0.2">
      <c r="A88" s="104"/>
      <c r="B88" s="105" t="s">
        <v>83</v>
      </c>
      <c r="C88" s="25">
        <v>0.98</v>
      </c>
      <c r="D88" s="97"/>
      <c r="E88" s="25">
        <v>1.05</v>
      </c>
    </row>
    <row r="89" spans="1:5" x14ac:dyDescent="0.2">
      <c r="A89" s="106"/>
      <c r="B89" s="107" t="s">
        <v>84</v>
      </c>
      <c r="C89" s="25">
        <v>1.0900000000000001</v>
      </c>
      <c r="D89" s="97">
        <f t="shared" si="4"/>
        <v>-0.18999999999999995</v>
      </c>
      <c r="E89" s="25">
        <v>1.28</v>
      </c>
    </row>
    <row r="90" spans="1:5" x14ac:dyDescent="0.2">
      <c r="A90" s="106"/>
      <c r="B90" s="107" t="s">
        <v>85</v>
      </c>
      <c r="C90" s="25">
        <v>2.1</v>
      </c>
      <c r="D90" s="97">
        <f t="shared" si="4"/>
        <v>0</v>
      </c>
      <c r="E90" s="25">
        <v>2.1</v>
      </c>
    </row>
    <row r="91" spans="1:5" x14ac:dyDescent="0.2">
      <c r="A91" s="104"/>
      <c r="B91" s="105" t="s">
        <v>86</v>
      </c>
      <c r="C91" s="25">
        <v>0.67</v>
      </c>
      <c r="D91" s="97">
        <f t="shared" si="4"/>
        <v>-3.9999999999999925E-2</v>
      </c>
      <c r="E91" s="25">
        <v>0.71</v>
      </c>
    </row>
    <row r="92" spans="1:5" x14ac:dyDescent="0.2">
      <c r="A92" s="104"/>
      <c r="B92" s="105" t="s">
        <v>87</v>
      </c>
      <c r="C92" s="25">
        <v>0.35</v>
      </c>
      <c r="D92" s="97">
        <f t="shared" si="4"/>
        <v>-5.0000000000000044E-2</v>
      </c>
      <c r="E92" s="25">
        <v>0.4</v>
      </c>
    </row>
    <row r="93" spans="1:5" x14ac:dyDescent="0.2">
      <c r="A93" s="104"/>
      <c r="B93" s="105" t="s">
        <v>88</v>
      </c>
      <c r="C93" s="25">
        <v>0.82</v>
      </c>
      <c r="D93" s="97">
        <f t="shared" si="4"/>
        <v>-8.0000000000000071E-2</v>
      </c>
      <c r="E93" s="25">
        <v>0.9</v>
      </c>
    </row>
    <row r="94" spans="1:5" x14ac:dyDescent="0.2">
      <c r="A94" s="104"/>
      <c r="B94" s="105" t="s">
        <v>19</v>
      </c>
      <c r="C94" s="25">
        <v>0.26</v>
      </c>
      <c r="D94" s="97">
        <f t="shared" si="4"/>
        <v>-2.0000000000000018E-2</v>
      </c>
      <c r="E94" s="25">
        <v>0.28000000000000003</v>
      </c>
    </row>
    <row r="95" spans="1:5" x14ac:dyDescent="0.2">
      <c r="A95" s="104"/>
      <c r="B95" s="105" t="s">
        <v>89</v>
      </c>
      <c r="C95" s="25">
        <v>2.1</v>
      </c>
      <c r="D95" s="97">
        <f t="shared" si="4"/>
        <v>-2.9999999999999805E-2</v>
      </c>
      <c r="E95" s="25">
        <v>2.13</v>
      </c>
    </row>
    <row r="96" spans="1:5" x14ac:dyDescent="0.2">
      <c r="A96" s="104"/>
      <c r="B96" s="105" t="s">
        <v>90</v>
      </c>
      <c r="C96" s="25">
        <v>0.69</v>
      </c>
      <c r="D96" s="97">
        <f t="shared" si="4"/>
        <v>-5.0000000000000044E-2</v>
      </c>
      <c r="E96" s="25">
        <v>0.74</v>
      </c>
    </row>
  </sheetData>
  <mergeCells count="2">
    <mergeCell ref="A39:C39"/>
    <mergeCell ref="A41:C41"/>
  </mergeCells>
  <conditionalFormatting sqref="D41:D96">
    <cfRule type="cellIs" dxfId="11" priority="1" operator="lessThan">
      <formula>-0.05</formula>
    </cfRule>
    <cfRule type="cellIs" dxfId="10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0A7FC1-B872-4F56-B353-9C856390237B}">
  <sheetPr>
    <pageSetUpPr fitToPage="1"/>
  </sheetPr>
  <dimension ref="A1:N184"/>
  <sheetViews>
    <sheetView zoomScaleNormal="100" zoomScaleSheetLayoutView="110" workbookViewId="0">
      <selection activeCell="N34" sqref="N34"/>
    </sheetView>
  </sheetViews>
  <sheetFormatPr baseColWidth="10" defaultColWidth="11.5" defaultRowHeight="13" x14ac:dyDescent="0.15"/>
  <cols>
    <col min="1" max="1" width="10.5" style="117" customWidth="1"/>
    <col min="2" max="2" width="31.5" style="117" customWidth="1"/>
    <col min="3" max="3" width="7" style="117" customWidth="1"/>
    <col min="4" max="4" width="9.5" style="117" bestFit="1" customWidth="1"/>
    <col min="5" max="5" width="9.83203125" style="117" bestFit="1" customWidth="1"/>
    <col min="6" max="6" width="9.5" style="117" bestFit="1" customWidth="1"/>
    <col min="7" max="7" width="9.83203125" style="117" bestFit="1" customWidth="1"/>
    <col min="8" max="8" width="9.5" style="117" customWidth="1"/>
    <col min="9" max="9" width="10.5" style="117" customWidth="1"/>
    <col min="10" max="10" width="9.5" style="117" customWidth="1"/>
    <col min="11" max="11" width="10.5" style="117" customWidth="1"/>
    <col min="12" max="16384" width="11.5" style="118"/>
  </cols>
  <sheetData>
    <row r="1" spans="1:14" ht="14" x14ac:dyDescent="0.2">
      <c r="A1" s="1" t="s">
        <v>112</v>
      </c>
      <c r="B1" s="2" t="s">
        <v>106</v>
      </c>
      <c r="C1" s="2"/>
      <c r="D1" s="3" t="s">
        <v>1</v>
      </c>
      <c r="E1" s="2"/>
      <c r="F1" s="3" t="s">
        <v>2</v>
      </c>
      <c r="G1" s="2"/>
      <c r="H1" s="3" t="s">
        <v>3</v>
      </c>
      <c r="I1" s="2"/>
      <c r="J1" s="4" t="s">
        <v>4</v>
      </c>
      <c r="K1" s="2"/>
      <c r="L1" s="2"/>
      <c r="M1" s="117"/>
    </row>
    <row r="2" spans="1:14" ht="14" x14ac:dyDescent="0.2">
      <c r="A2" s="6"/>
      <c r="B2" s="2"/>
      <c r="C2" s="7" t="s">
        <v>5</v>
      </c>
      <c r="D2" s="8" t="str">
        <f>CONCATENATE(A1,"s")</f>
        <v>V1Rs</v>
      </c>
      <c r="E2" s="9"/>
      <c r="F2" s="8" t="str">
        <f>CONCATENATE(A1,"d")</f>
        <v>V1Rd</v>
      </c>
      <c r="G2" s="9"/>
      <c r="H2" s="8" t="str">
        <f>CONCATENATE(A1,"p")</f>
        <v>V1Rp</v>
      </c>
      <c r="I2" s="5"/>
      <c r="J2" s="10" t="str">
        <f>CONCATENATE(A1,"e")</f>
        <v>V1Re</v>
      </c>
      <c r="K2" s="5"/>
      <c r="L2" s="2"/>
      <c r="M2" s="117"/>
      <c r="N2" s="117"/>
    </row>
    <row r="3" spans="1:14" ht="14" x14ac:dyDescent="0.2">
      <c r="A3" s="2"/>
      <c r="B3" s="2" t="s">
        <v>6</v>
      </c>
      <c r="C3" s="2"/>
      <c r="D3" s="11"/>
      <c r="E3" s="12">
        <v>85</v>
      </c>
      <c r="F3" s="5"/>
      <c r="G3" s="12">
        <v>125</v>
      </c>
      <c r="H3" s="5"/>
      <c r="I3" s="13">
        <v>170</v>
      </c>
      <c r="J3" s="14"/>
      <c r="K3" s="13">
        <v>240</v>
      </c>
      <c r="L3" s="2"/>
      <c r="M3" s="117"/>
      <c r="N3" s="117"/>
    </row>
    <row r="4" spans="1:14" ht="15" thickBot="1" x14ac:dyDescent="0.25">
      <c r="A4" s="2"/>
      <c r="B4" s="15" t="s">
        <v>7</v>
      </c>
      <c r="C4" s="2"/>
      <c r="D4" s="11"/>
      <c r="E4" s="16">
        <f>E3+10</f>
        <v>95</v>
      </c>
      <c r="F4" s="17"/>
      <c r="G4" s="16">
        <f>G3+10</f>
        <v>135</v>
      </c>
      <c r="H4" s="17"/>
      <c r="I4" s="16">
        <f>I3+10</f>
        <v>180</v>
      </c>
      <c r="J4" s="17"/>
      <c r="K4" s="16">
        <f>K3+10</f>
        <v>250</v>
      </c>
      <c r="L4" s="2"/>
      <c r="M4" s="117"/>
      <c r="N4" s="117"/>
    </row>
    <row r="5" spans="1:14" ht="14" x14ac:dyDescent="0.2">
      <c r="A5" s="18" t="s">
        <v>70</v>
      </c>
      <c r="B5" s="19" t="s">
        <v>11</v>
      </c>
      <c r="C5" s="119">
        <v>0.87</v>
      </c>
      <c r="D5" s="21">
        <v>12</v>
      </c>
      <c r="E5" s="20">
        <f>C5*D5</f>
        <v>10.44</v>
      </c>
      <c r="F5" s="21">
        <v>18</v>
      </c>
      <c r="G5" s="20">
        <f t="shared" ref="G5:G16" si="0">C5*F5</f>
        <v>15.66</v>
      </c>
      <c r="H5" s="21">
        <v>24</v>
      </c>
      <c r="I5" s="20">
        <f t="shared" ref="I5:I16" si="1">C5*H5</f>
        <v>20.88</v>
      </c>
      <c r="J5" s="21">
        <v>36</v>
      </c>
      <c r="K5" s="22">
        <f>C5*J5</f>
        <v>31.32</v>
      </c>
      <c r="L5" s="2"/>
      <c r="M5" s="117"/>
      <c r="N5" s="117"/>
    </row>
    <row r="6" spans="1:14" ht="14" x14ac:dyDescent="0.2">
      <c r="A6" s="35"/>
      <c r="B6" s="36" t="s">
        <v>19</v>
      </c>
      <c r="C6" s="120">
        <v>0.23</v>
      </c>
      <c r="D6" s="40">
        <v>5</v>
      </c>
      <c r="E6" s="39">
        <f>C6*D6</f>
        <v>1.1500000000000001</v>
      </c>
      <c r="F6" s="40">
        <v>5</v>
      </c>
      <c r="G6" s="39">
        <f t="shared" si="0"/>
        <v>1.1500000000000001</v>
      </c>
      <c r="H6" s="40">
        <v>5</v>
      </c>
      <c r="I6" s="39">
        <f t="shared" si="1"/>
        <v>1.1500000000000001</v>
      </c>
      <c r="J6" s="40">
        <v>5</v>
      </c>
      <c r="K6" s="41">
        <f t="shared" ref="K6:K16" si="2">C6*J6</f>
        <v>1.1500000000000001</v>
      </c>
      <c r="L6" s="2"/>
      <c r="M6" s="117"/>
      <c r="N6" s="117"/>
    </row>
    <row r="7" spans="1:14" ht="14" x14ac:dyDescent="0.2">
      <c r="A7" s="23"/>
      <c r="B7" s="24"/>
      <c r="C7" s="97"/>
      <c r="D7" s="29"/>
      <c r="E7" s="25">
        <f>C7*D7</f>
        <v>0</v>
      </c>
      <c r="F7" s="29"/>
      <c r="G7" s="25">
        <f t="shared" si="0"/>
        <v>0</v>
      </c>
      <c r="H7" s="29"/>
      <c r="I7" s="25">
        <f t="shared" si="1"/>
        <v>0</v>
      </c>
      <c r="J7" s="26"/>
      <c r="K7" s="27">
        <f t="shared" si="2"/>
        <v>0</v>
      </c>
      <c r="L7" s="2"/>
      <c r="M7" s="117"/>
      <c r="N7" s="117"/>
    </row>
    <row r="8" spans="1:14" ht="14" x14ac:dyDescent="0.2">
      <c r="A8" s="23"/>
      <c r="B8" s="30"/>
      <c r="C8" s="28"/>
      <c r="D8" s="31"/>
      <c r="E8" s="25">
        <f t="shared" ref="E8:E16" si="3">C8*D8</f>
        <v>0</v>
      </c>
      <c r="F8" s="29"/>
      <c r="G8" s="25">
        <f t="shared" si="0"/>
        <v>0</v>
      </c>
      <c r="H8" s="29"/>
      <c r="I8" s="25">
        <f t="shared" si="1"/>
        <v>0</v>
      </c>
      <c r="J8" s="26"/>
      <c r="K8" s="27">
        <f t="shared" si="2"/>
        <v>0</v>
      </c>
      <c r="L8" s="2"/>
      <c r="M8" s="117"/>
      <c r="N8" s="117"/>
    </row>
    <row r="9" spans="1:14" ht="14" x14ac:dyDescent="0.2">
      <c r="A9" s="32"/>
      <c r="B9" s="30"/>
      <c r="C9" s="28"/>
      <c r="D9" s="31"/>
      <c r="E9" s="25">
        <f>C9*D9</f>
        <v>0</v>
      </c>
      <c r="F9" s="31"/>
      <c r="G9" s="25">
        <f>C9*F9</f>
        <v>0</v>
      </c>
      <c r="H9" s="31"/>
      <c r="I9" s="25">
        <f>C9*H9</f>
        <v>0</v>
      </c>
      <c r="J9" s="26"/>
      <c r="K9" s="27">
        <f>C9*J9</f>
        <v>0</v>
      </c>
      <c r="L9" s="2"/>
      <c r="M9" s="117"/>
      <c r="N9" s="117"/>
    </row>
    <row r="10" spans="1:14" ht="14" x14ac:dyDescent="0.2">
      <c r="A10" s="33"/>
      <c r="B10" s="34"/>
      <c r="C10" s="75"/>
      <c r="D10" s="26"/>
      <c r="E10" s="25">
        <f t="shared" si="3"/>
        <v>0</v>
      </c>
      <c r="F10" s="26"/>
      <c r="G10" s="25">
        <f t="shared" si="0"/>
        <v>0</v>
      </c>
      <c r="H10" s="29"/>
      <c r="I10" s="25">
        <f t="shared" si="1"/>
        <v>0</v>
      </c>
      <c r="J10" s="26"/>
      <c r="K10" s="27">
        <f>C10*J10</f>
        <v>0</v>
      </c>
      <c r="L10" s="2"/>
      <c r="M10" s="117"/>
      <c r="N10" s="117"/>
    </row>
    <row r="11" spans="1:14" ht="14" x14ac:dyDescent="0.2">
      <c r="A11" s="23"/>
      <c r="B11" s="24"/>
      <c r="C11" s="97"/>
      <c r="D11" s="29"/>
      <c r="E11" s="25">
        <f t="shared" si="3"/>
        <v>0</v>
      </c>
      <c r="F11" s="29"/>
      <c r="G11" s="25">
        <f t="shared" si="0"/>
        <v>0</v>
      </c>
      <c r="H11" s="29"/>
      <c r="I11" s="25">
        <f t="shared" si="1"/>
        <v>0</v>
      </c>
      <c r="J11" s="26"/>
      <c r="K11" s="27">
        <f t="shared" si="2"/>
        <v>0</v>
      </c>
      <c r="L11" s="2"/>
      <c r="M11" s="117"/>
      <c r="N11" s="117"/>
    </row>
    <row r="12" spans="1:14" s="117" customFormat="1" ht="14" x14ac:dyDescent="0.2">
      <c r="A12" s="42"/>
      <c r="B12" s="2"/>
      <c r="C12" s="43"/>
      <c r="D12" s="44"/>
      <c r="E12" s="25">
        <f t="shared" si="3"/>
        <v>0</v>
      </c>
      <c r="F12" s="44"/>
      <c r="G12" s="25">
        <f t="shared" si="0"/>
        <v>0</v>
      </c>
      <c r="H12" s="29"/>
      <c r="I12" s="25">
        <f t="shared" si="1"/>
        <v>0</v>
      </c>
      <c r="J12" s="26"/>
      <c r="K12" s="27">
        <f t="shared" si="2"/>
        <v>0</v>
      </c>
      <c r="L12" s="2"/>
    </row>
    <row r="13" spans="1:14" ht="14" x14ac:dyDescent="0.2">
      <c r="A13" s="121"/>
      <c r="B13" s="5"/>
      <c r="C13" s="5"/>
      <c r="D13" s="46"/>
      <c r="E13" s="25">
        <f t="shared" si="3"/>
        <v>0</v>
      </c>
      <c r="F13" s="46"/>
      <c r="G13" s="25">
        <f t="shared" si="0"/>
        <v>0</v>
      </c>
      <c r="H13" s="26"/>
      <c r="I13" s="25">
        <f t="shared" si="1"/>
        <v>0</v>
      </c>
      <c r="J13" s="26"/>
      <c r="K13" s="27">
        <f t="shared" si="2"/>
        <v>0</v>
      </c>
      <c r="L13" s="2"/>
      <c r="M13" s="117"/>
      <c r="N13" s="117"/>
    </row>
    <row r="14" spans="1:14" s="117" customFormat="1" ht="14" x14ac:dyDescent="0.2">
      <c r="A14" s="42"/>
      <c r="B14" s="2"/>
      <c r="C14" s="43"/>
      <c r="D14" s="44"/>
      <c r="E14" s="25">
        <f t="shared" si="3"/>
        <v>0</v>
      </c>
      <c r="F14" s="44"/>
      <c r="G14" s="25">
        <f t="shared" si="0"/>
        <v>0</v>
      </c>
      <c r="H14" s="29"/>
      <c r="I14" s="25">
        <f t="shared" si="1"/>
        <v>0</v>
      </c>
      <c r="J14" s="26"/>
      <c r="K14" s="27">
        <f t="shared" si="2"/>
        <v>0</v>
      </c>
      <c r="L14" s="2"/>
    </row>
    <row r="15" spans="1:14" ht="14" x14ac:dyDescent="0.2">
      <c r="A15" s="122" t="s">
        <v>107</v>
      </c>
      <c r="B15" s="123" t="s">
        <v>108</v>
      </c>
      <c r="C15" s="51">
        <v>6.9</v>
      </c>
      <c r="D15" s="124">
        <v>1</v>
      </c>
      <c r="E15" s="51">
        <f t="shared" si="3"/>
        <v>6.9</v>
      </c>
      <c r="F15" s="124">
        <v>1</v>
      </c>
      <c r="G15" s="51">
        <f t="shared" si="0"/>
        <v>6.9</v>
      </c>
      <c r="H15" s="52"/>
      <c r="I15" s="51">
        <f t="shared" si="1"/>
        <v>0</v>
      </c>
      <c r="J15" s="52"/>
      <c r="K15" s="53">
        <f t="shared" si="2"/>
        <v>0</v>
      </c>
      <c r="L15" s="2"/>
      <c r="M15" s="117"/>
      <c r="N15" s="117"/>
    </row>
    <row r="16" spans="1:14" ht="15" thickBot="1" x14ac:dyDescent="0.25">
      <c r="A16" s="125" t="s">
        <v>109</v>
      </c>
      <c r="B16" s="126" t="s">
        <v>110</v>
      </c>
      <c r="C16" s="127">
        <v>10.82</v>
      </c>
      <c r="D16" s="57"/>
      <c r="E16" s="58">
        <f t="shared" si="3"/>
        <v>0</v>
      </c>
      <c r="F16" s="57"/>
      <c r="G16" s="58">
        <f t="shared" si="0"/>
        <v>0</v>
      </c>
      <c r="H16" s="57">
        <v>1</v>
      </c>
      <c r="I16" s="58">
        <f t="shared" si="1"/>
        <v>10.82</v>
      </c>
      <c r="J16" s="59">
        <v>1</v>
      </c>
      <c r="K16" s="60">
        <f t="shared" si="2"/>
        <v>10.82</v>
      </c>
      <c r="L16" s="2"/>
      <c r="M16" s="117"/>
      <c r="N16" s="117"/>
    </row>
    <row r="17" spans="1:14" ht="14" x14ac:dyDescent="0.2">
      <c r="A17" s="61"/>
      <c r="B17" s="61" t="s">
        <v>24</v>
      </c>
      <c r="C17" s="62"/>
      <c r="D17" s="2"/>
      <c r="E17" s="63">
        <f>SUM(E5:E16)</f>
        <v>18.490000000000002</v>
      </c>
      <c r="F17" s="64"/>
      <c r="G17" s="63">
        <f>SUM(G5:G16)</f>
        <v>23.71</v>
      </c>
      <c r="H17" s="64"/>
      <c r="I17" s="63">
        <f>SUM(I5:I16)</f>
        <v>32.849999999999994</v>
      </c>
      <c r="J17" s="64"/>
      <c r="K17" s="63">
        <f>SUM(K5:K16)</f>
        <v>43.29</v>
      </c>
      <c r="L17" s="64"/>
      <c r="M17" s="117"/>
      <c r="N17" s="117"/>
    </row>
    <row r="18" spans="1:14" ht="14" x14ac:dyDescent="0.2">
      <c r="A18" s="2"/>
      <c r="B18" s="2" t="s">
        <v>25</v>
      </c>
      <c r="C18" s="2"/>
      <c r="D18" s="11"/>
      <c r="E18" s="43">
        <f>E3</f>
        <v>85</v>
      </c>
      <c r="F18" s="11"/>
      <c r="G18" s="43">
        <f>G3</f>
        <v>125</v>
      </c>
      <c r="H18" s="11"/>
      <c r="I18" s="43">
        <f>I3</f>
        <v>170</v>
      </c>
      <c r="J18" s="11"/>
      <c r="K18" s="43">
        <f>K3</f>
        <v>240</v>
      </c>
      <c r="L18" s="2"/>
      <c r="M18" s="117"/>
      <c r="N18" s="117"/>
    </row>
    <row r="19" spans="1:14" ht="14" x14ac:dyDescent="0.2">
      <c r="A19" s="2"/>
      <c r="B19" s="2" t="s">
        <v>26</v>
      </c>
      <c r="C19" s="65">
        <v>0.71</v>
      </c>
      <c r="D19" s="11"/>
      <c r="E19" s="43">
        <f>E18*$C19</f>
        <v>60.349999999999994</v>
      </c>
      <c r="F19" s="11"/>
      <c r="G19" s="43">
        <f>G18*$C19</f>
        <v>88.75</v>
      </c>
      <c r="H19" s="11"/>
      <c r="I19" s="43">
        <f>I18*$C19</f>
        <v>120.69999999999999</v>
      </c>
      <c r="J19" s="11"/>
      <c r="K19" s="43">
        <f>K18*$C19</f>
        <v>170.39999999999998</v>
      </c>
      <c r="L19" s="2"/>
      <c r="M19" s="117"/>
      <c r="N19" s="117"/>
    </row>
    <row r="20" spans="1:14" ht="14" x14ac:dyDescent="0.2">
      <c r="A20" s="2"/>
      <c r="B20" s="2" t="s">
        <v>27</v>
      </c>
      <c r="C20" s="66">
        <v>0.5</v>
      </c>
      <c r="D20" s="11"/>
      <c r="E20" s="67">
        <f>E19*$C20</f>
        <v>30.174999999999997</v>
      </c>
      <c r="F20" s="11"/>
      <c r="G20" s="67">
        <f>G19*$C20</f>
        <v>44.375</v>
      </c>
      <c r="H20" s="11"/>
      <c r="I20" s="67">
        <f>I19*$C20</f>
        <v>60.349999999999994</v>
      </c>
      <c r="J20" s="11"/>
      <c r="K20" s="67">
        <f>K19*$C20</f>
        <v>85.199999999999989</v>
      </c>
      <c r="L20" s="2"/>
      <c r="M20" s="117"/>
      <c r="N20" s="117"/>
    </row>
    <row r="21" spans="1:14" ht="14" x14ac:dyDescent="0.2">
      <c r="A21" s="2"/>
      <c r="B21" s="2" t="s">
        <v>28</v>
      </c>
      <c r="C21" s="66">
        <v>0.5</v>
      </c>
      <c r="D21" s="11"/>
      <c r="E21" s="43">
        <f>E19*$C21</f>
        <v>30.174999999999997</v>
      </c>
      <c r="F21" s="11"/>
      <c r="G21" s="43">
        <f>G19*$C21</f>
        <v>44.375</v>
      </c>
      <c r="H21" s="11"/>
      <c r="I21" s="43">
        <f>I19*$C21</f>
        <v>60.349999999999994</v>
      </c>
      <c r="J21" s="11"/>
      <c r="K21" s="43">
        <f>K19*$C21</f>
        <v>85.199999999999989</v>
      </c>
      <c r="L21" s="2"/>
      <c r="M21" s="117"/>
      <c r="N21" s="117"/>
    </row>
    <row r="22" spans="1:14" ht="14" x14ac:dyDescent="0.2">
      <c r="A22" s="2"/>
      <c r="B22" s="68" t="s">
        <v>29</v>
      </c>
      <c r="C22" s="69"/>
      <c r="D22" s="11"/>
      <c r="E22" s="43">
        <f>E19-E17</f>
        <v>41.859999999999992</v>
      </c>
      <c r="F22" s="11"/>
      <c r="G22" s="43">
        <f>G19-G17</f>
        <v>65.039999999999992</v>
      </c>
      <c r="H22" s="11"/>
      <c r="I22" s="43">
        <f>I19-I17</f>
        <v>87.85</v>
      </c>
      <c r="J22" s="11"/>
      <c r="K22" s="43">
        <f>K19-K17</f>
        <v>127.10999999999999</v>
      </c>
      <c r="L22" s="2"/>
      <c r="M22" s="117"/>
      <c r="N22" s="117"/>
    </row>
    <row r="23" spans="1:14" ht="14" x14ac:dyDescent="0.2">
      <c r="A23" s="2"/>
      <c r="B23" s="68" t="s">
        <v>30</v>
      </c>
      <c r="C23" s="70">
        <v>-0.1</v>
      </c>
      <c r="D23" s="11"/>
      <c r="E23" s="43">
        <f>E18*C23</f>
        <v>-8.5</v>
      </c>
      <c r="F23" s="11"/>
      <c r="G23" s="43">
        <f>G18*C23</f>
        <v>-12.5</v>
      </c>
      <c r="H23" s="11"/>
      <c r="I23" s="43">
        <f>I18*C23</f>
        <v>-17</v>
      </c>
      <c r="J23" s="11"/>
      <c r="K23" s="43">
        <f>K18*C23</f>
        <v>-24</v>
      </c>
      <c r="L23" s="2"/>
      <c r="M23" s="117"/>
      <c r="N23" s="117"/>
    </row>
    <row r="24" spans="1:14" ht="14" x14ac:dyDescent="0.2">
      <c r="A24" s="2"/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1"/>
      <c r="K24" s="43">
        <f>E24</f>
        <v>-2.75</v>
      </c>
      <c r="L24" s="2"/>
      <c r="M24" s="117"/>
      <c r="N24" s="117"/>
    </row>
    <row r="25" spans="1:14" ht="14" x14ac:dyDescent="0.2">
      <c r="A25" s="2"/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1"/>
      <c r="K25" s="43">
        <f>E25</f>
        <v>-4.99</v>
      </c>
      <c r="L25" s="2"/>
      <c r="M25" s="117"/>
      <c r="N25" s="117"/>
    </row>
    <row r="26" spans="1:14" ht="14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74"/>
      <c r="K26" s="75">
        <f>E26</f>
        <v>-3</v>
      </c>
      <c r="L26" s="2"/>
      <c r="M26" s="117"/>
      <c r="N26" s="117"/>
    </row>
    <row r="27" spans="1:14" ht="14" x14ac:dyDescent="0.2">
      <c r="A27" s="34"/>
      <c r="B27" s="76" t="s">
        <v>34</v>
      </c>
      <c r="C27" s="77"/>
      <c r="D27" s="74"/>
      <c r="E27" s="75">
        <f>SUM(E22:E26)</f>
        <v>22.61999999999999</v>
      </c>
      <c r="F27" s="34"/>
      <c r="G27" s="75">
        <f>SUM(G22:G26)</f>
        <v>41.79999999999999</v>
      </c>
      <c r="H27" s="34"/>
      <c r="I27" s="75">
        <f>SUM(I22:I26)</f>
        <v>60.109999999999992</v>
      </c>
      <c r="J27" s="34"/>
      <c r="K27" s="75">
        <f>SUM(K22:K26)</f>
        <v>92.36999999999999</v>
      </c>
      <c r="L27" s="2"/>
      <c r="M27" s="117"/>
      <c r="N27" s="117"/>
    </row>
    <row r="28" spans="1:14" ht="14" x14ac:dyDescent="0.2">
      <c r="A28" s="34"/>
      <c r="B28" s="34" t="s">
        <v>35</v>
      </c>
      <c r="C28" s="34"/>
      <c r="D28" s="78"/>
      <c r="E28" s="79">
        <f>E27/E18</f>
        <v>0.2661176470588234</v>
      </c>
      <c r="F28" s="34"/>
      <c r="G28" s="79">
        <f>G27/G18</f>
        <v>0.33439999999999992</v>
      </c>
      <c r="H28" s="34"/>
      <c r="I28" s="79">
        <f>I27/I18</f>
        <v>0.35358823529411759</v>
      </c>
      <c r="J28" s="34"/>
      <c r="K28" s="79">
        <f>K27/K18</f>
        <v>0.38487499999999997</v>
      </c>
      <c r="L28" s="2"/>
      <c r="M28" s="117"/>
      <c r="N28" s="117"/>
    </row>
    <row r="29" spans="1:14" ht="14" x14ac:dyDescent="0.2">
      <c r="A29" s="34"/>
      <c r="B29" s="34"/>
      <c r="C29" s="34"/>
      <c r="D29" s="78"/>
      <c r="E29" s="78"/>
      <c r="F29" s="78"/>
      <c r="G29" s="78"/>
      <c r="H29" s="78"/>
      <c r="I29" s="78"/>
      <c r="J29" s="78"/>
      <c r="K29" s="78"/>
      <c r="L29" s="2"/>
      <c r="M29" s="117"/>
      <c r="N29" s="117"/>
    </row>
    <row r="30" spans="1:14" ht="14" x14ac:dyDescent="0.2">
      <c r="A30" s="34"/>
      <c r="B30" s="80" t="s">
        <v>36</v>
      </c>
      <c r="C30" s="81"/>
      <c r="D30" s="82"/>
      <c r="E30" s="83">
        <f>E17/E18</f>
        <v>0.21752941176470592</v>
      </c>
      <c r="F30" s="81"/>
      <c r="G30" s="83">
        <f>G17/G18</f>
        <v>0.18968000000000002</v>
      </c>
      <c r="H30" s="81"/>
      <c r="I30" s="84">
        <f>I17/I18</f>
        <v>0.19323529411764703</v>
      </c>
      <c r="J30" s="81"/>
      <c r="K30" s="84">
        <f>K17/K18</f>
        <v>0.18037500000000001</v>
      </c>
      <c r="L30" s="2"/>
      <c r="M30" s="117"/>
      <c r="N30" s="117"/>
    </row>
    <row r="31" spans="1:14" ht="14" x14ac:dyDescent="0.2">
      <c r="A31" s="2"/>
      <c r="B31" s="2"/>
      <c r="C31" s="2"/>
      <c r="D31" s="85"/>
      <c r="E31" s="86"/>
      <c r="F31" s="2"/>
      <c r="G31" s="86"/>
      <c r="H31" s="2"/>
      <c r="I31" s="86"/>
      <c r="J31" s="2"/>
      <c r="K31" s="86"/>
      <c r="L31" s="87"/>
      <c r="M31" s="128"/>
      <c r="N31" s="117"/>
    </row>
    <row r="32" spans="1:14" ht="14" x14ac:dyDescent="0.2">
      <c r="A32" s="2"/>
      <c r="B32" s="2"/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88" t="s">
        <v>37</v>
      </c>
      <c r="K32" s="89" t="s">
        <v>38</v>
      </c>
      <c r="L32" s="87"/>
      <c r="M32" s="128"/>
      <c r="N32" s="117"/>
    </row>
    <row r="33" spans="1:14" ht="14" x14ac:dyDescent="0.2">
      <c r="A33" s="2"/>
      <c r="B33" s="2"/>
      <c r="C33" s="90" t="s">
        <v>39</v>
      </c>
      <c r="D33" s="91"/>
      <c r="E33" s="92">
        <f>D33*2.54</f>
        <v>0</v>
      </c>
      <c r="F33" s="91"/>
      <c r="G33" s="92">
        <f>F33*2.54</f>
        <v>0</v>
      </c>
      <c r="H33" s="91"/>
      <c r="I33" s="92">
        <f>H33*2.54</f>
        <v>0</v>
      </c>
      <c r="J33" s="91"/>
      <c r="K33" s="92">
        <f>J33*2.54</f>
        <v>0</v>
      </c>
      <c r="L33" s="87"/>
      <c r="M33" s="128"/>
      <c r="N33" s="117"/>
    </row>
    <row r="34" spans="1:14" ht="14" x14ac:dyDescent="0.2">
      <c r="A34" s="2"/>
      <c r="B34" s="2"/>
      <c r="C34" s="90" t="s">
        <v>40</v>
      </c>
      <c r="D34" s="91"/>
      <c r="E34" s="92">
        <f>D34*2.54</f>
        <v>0</v>
      </c>
      <c r="F34" s="91"/>
      <c r="G34" s="92">
        <f>F34*2.54</f>
        <v>0</v>
      </c>
      <c r="H34" s="91"/>
      <c r="I34" s="92">
        <f>H34*2.54</f>
        <v>0</v>
      </c>
      <c r="J34" s="91"/>
      <c r="K34" s="92">
        <f>J34*2.54</f>
        <v>0</v>
      </c>
      <c r="L34" s="5"/>
    </row>
    <row r="35" spans="1:14" s="129" customFormat="1" ht="14" x14ac:dyDescent="0.2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14"/>
    </row>
    <row r="36" spans="1:14" s="129" customFormat="1" ht="14" x14ac:dyDescent="0.2">
      <c r="A36" s="5"/>
      <c r="B36" s="5"/>
      <c r="C36" s="2"/>
      <c r="D36" s="2"/>
      <c r="E36" s="2"/>
      <c r="F36" s="2"/>
      <c r="G36" s="2"/>
      <c r="H36" s="2"/>
      <c r="I36" s="2"/>
      <c r="J36" s="2"/>
      <c r="K36" s="2"/>
      <c r="L36" s="14"/>
    </row>
    <row r="37" spans="1:14" s="129" customFormat="1" ht="14" x14ac:dyDescent="0.2">
      <c r="A37" s="5"/>
      <c r="B37" s="5"/>
      <c r="C37" s="2"/>
      <c r="D37" s="2"/>
      <c r="E37" s="2"/>
      <c r="F37" s="2"/>
      <c r="G37" s="2"/>
      <c r="H37" s="2"/>
      <c r="I37" s="2"/>
      <c r="J37" s="2"/>
      <c r="K37" s="2"/>
      <c r="L37" s="14"/>
    </row>
    <row r="38" spans="1:14" s="129" customFormat="1" ht="14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2"/>
      <c r="K38" s="93">
        <v>0.2</v>
      </c>
      <c r="L38" s="14"/>
    </row>
    <row r="39" spans="1:14" s="129" customFormat="1" ht="14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2"/>
      <c r="K39" s="43" t="e">
        <f>K38*#REF!</f>
        <v>#REF!</v>
      </c>
      <c r="L39" s="14"/>
    </row>
    <row r="40" spans="1:14" s="129" customFormat="1" ht="14" x14ac:dyDescent="0.2">
      <c r="A40" s="209" t="s">
        <v>41</v>
      </c>
      <c r="B40" s="209"/>
      <c r="C40" s="209"/>
      <c r="D40" s="2"/>
      <c r="E40" s="2"/>
      <c r="F40" s="34"/>
      <c r="G40" s="4"/>
      <c r="H40" s="34"/>
      <c r="I40" s="34"/>
      <c r="J40" s="34"/>
      <c r="K40" s="34"/>
      <c r="L40" s="14"/>
    </row>
    <row r="41" spans="1:14" s="129" customFormat="1" ht="14" x14ac:dyDescent="0.2">
      <c r="A41" s="88"/>
      <c r="B41" s="2"/>
      <c r="C41" s="94" t="s">
        <v>42</v>
      </c>
      <c r="D41" s="2"/>
      <c r="E41" s="94" t="s">
        <v>43</v>
      </c>
      <c r="F41" s="34"/>
      <c r="G41" s="95"/>
      <c r="H41" s="34"/>
      <c r="I41" s="34"/>
      <c r="J41" s="34"/>
      <c r="K41" s="34"/>
    </row>
    <row r="42" spans="1:14" s="129" customFormat="1" ht="14" x14ac:dyDescent="0.2">
      <c r="A42" s="96"/>
      <c r="B42" s="24" t="s">
        <v>44</v>
      </c>
      <c r="C42" s="25">
        <v>0.62</v>
      </c>
      <c r="D42" s="97">
        <f>C42-E42</f>
        <v>-0.29000000000000004</v>
      </c>
      <c r="E42" s="25">
        <v>0.91</v>
      </c>
      <c r="F42" s="34"/>
      <c r="G42" s="4"/>
      <c r="H42" s="34"/>
      <c r="I42" s="34"/>
      <c r="J42" s="34"/>
      <c r="K42" s="34"/>
    </row>
    <row r="43" spans="1:14" s="129" customFormat="1" ht="14" x14ac:dyDescent="0.2">
      <c r="A43" s="96"/>
      <c r="B43" s="24" t="s">
        <v>45</v>
      </c>
      <c r="C43" s="25">
        <v>1.47</v>
      </c>
      <c r="D43" s="97">
        <f t="shared" ref="D43:D106" si="4">C43-E43</f>
        <v>-7.0000000000000062E-2</v>
      </c>
      <c r="E43" s="25">
        <v>1.54</v>
      </c>
      <c r="F43" s="34"/>
      <c r="G43" s="4"/>
      <c r="H43" s="34"/>
      <c r="I43" s="34"/>
      <c r="J43" s="34"/>
      <c r="K43" s="34"/>
    </row>
    <row r="44" spans="1:14" s="129" customFormat="1" ht="14" x14ac:dyDescent="0.2">
      <c r="A44" s="96"/>
      <c r="B44" s="24" t="s">
        <v>9</v>
      </c>
      <c r="C44" s="25">
        <v>0.63</v>
      </c>
      <c r="D44" s="97">
        <f t="shared" si="4"/>
        <v>-0.12</v>
      </c>
      <c r="E44" s="25">
        <v>0.75</v>
      </c>
      <c r="F44" s="34"/>
      <c r="G44" s="4"/>
      <c r="H44" s="34"/>
      <c r="I44" s="34"/>
      <c r="J44" s="34"/>
      <c r="K44" s="34"/>
    </row>
    <row r="45" spans="1:14" s="129" customFormat="1" ht="14" x14ac:dyDescent="0.2">
      <c r="A45" s="96"/>
      <c r="B45" s="24" t="s">
        <v>46</v>
      </c>
      <c r="C45" s="25">
        <v>0.63</v>
      </c>
      <c r="D45" s="97">
        <f t="shared" si="4"/>
        <v>-0.12</v>
      </c>
      <c r="E45" s="25">
        <v>0.75</v>
      </c>
      <c r="F45" s="34"/>
      <c r="G45" s="4"/>
      <c r="H45" s="34"/>
      <c r="I45" s="34"/>
      <c r="J45" s="34"/>
      <c r="K45" s="34"/>
    </row>
    <row r="46" spans="1:14" s="129" customFormat="1" ht="14" x14ac:dyDescent="0.2">
      <c r="A46" s="96"/>
      <c r="B46" s="24" t="s">
        <v>47</v>
      </c>
      <c r="C46" s="25">
        <v>0.63</v>
      </c>
      <c r="D46" s="97">
        <f t="shared" si="4"/>
        <v>-0.12</v>
      </c>
      <c r="E46" s="25">
        <v>0.75</v>
      </c>
      <c r="F46" s="34"/>
      <c r="G46" s="4"/>
      <c r="H46" s="34"/>
      <c r="I46" s="34"/>
      <c r="J46" s="34"/>
      <c r="K46" s="130"/>
    </row>
    <row r="47" spans="1:14" s="129" customFormat="1" ht="14" x14ac:dyDescent="0.2">
      <c r="A47" s="96"/>
      <c r="B47" s="24" t="s">
        <v>17</v>
      </c>
      <c r="C47" s="25">
        <v>1.28</v>
      </c>
      <c r="D47" s="97">
        <f>C47-E47</f>
        <v>-0.32000000000000006</v>
      </c>
      <c r="E47" s="25">
        <v>1.6</v>
      </c>
      <c r="F47" s="34"/>
      <c r="G47" s="4"/>
      <c r="H47" s="34"/>
      <c r="I47" s="34"/>
      <c r="J47" s="34"/>
      <c r="K47" s="130"/>
    </row>
    <row r="48" spans="1:14" s="129" customFormat="1" ht="14" x14ac:dyDescent="0.2">
      <c r="A48" s="96"/>
      <c r="B48" s="24" t="s">
        <v>48</v>
      </c>
      <c r="C48" s="25">
        <v>1.06</v>
      </c>
      <c r="D48" s="97">
        <f>C48-E48</f>
        <v>-0.43999999999999995</v>
      </c>
      <c r="E48" s="25">
        <v>1.5</v>
      </c>
      <c r="F48" s="34"/>
      <c r="G48" s="4"/>
      <c r="H48" s="34"/>
      <c r="I48" s="34"/>
      <c r="J48" s="34"/>
      <c r="K48" s="130"/>
    </row>
    <row r="49" spans="1:11" s="129" customFormat="1" ht="14" x14ac:dyDescent="0.2">
      <c r="A49" s="96"/>
      <c r="B49" s="24" t="s">
        <v>49</v>
      </c>
      <c r="C49" s="25">
        <v>1.26</v>
      </c>
      <c r="D49" s="97">
        <f>C49-E49</f>
        <v>-0.92000000000000015</v>
      </c>
      <c r="E49" s="25">
        <v>2.1800000000000002</v>
      </c>
      <c r="F49" s="34"/>
      <c r="G49" s="4"/>
      <c r="H49" s="34"/>
      <c r="I49" s="34"/>
      <c r="J49" s="34"/>
      <c r="K49" s="34"/>
    </row>
    <row r="50" spans="1:11" s="129" customFormat="1" ht="14" x14ac:dyDescent="0.2">
      <c r="A50" s="96"/>
      <c r="B50" s="24" t="s">
        <v>50</v>
      </c>
      <c r="C50" s="25">
        <v>0.84</v>
      </c>
      <c r="D50" s="97">
        <f>C50-E50</f>
        <v>-0.13</v>
      </c>
      <c r="E50" s="25">
        <v>0.97</v>
      </c>
      <c r="F50" s="34"/>
      <c r="G50" s="4"/>
      <c r="H50" s="34"/>
      <c r="I50" s="34"/>
      <c r="J50" s="34"/>
      <c r="K50" s="130"/>
    </row>
    <row r="51" spans="1:11" s="129" customFormat="1" ht="14" x14ac:dyDescent="0.2">
      <c r="A51" s="96"/>
      <c r="B51" s="97" t="s">
        <v>51</v>
      </c>
      <c r="C51" s="25">
        <v>1.1399999999999999</v>
      </c>
      <c r="D51" s="97">
        <f>C51-E51</f>
        <v>-0.3600000000000001</v>
      </c>
      <c r="E51" s="25">
        <v>1.5</v>
      </c>
      <c r="F51" s="34"/>
      <c r="G51" s="4"/>
      <c r="H51" s="34"/>
      <c r="I51" s="34"/>
      <c r="J51" s="34"/>
      <c r="K51" s="130"/>
    </row>
    <row r="52" spans="1:11" s="129" customFormat="1" ht="14" x14ac:dyDescent="0.2">
      <c r="A52" s="96" t="s">
        <v>52</v>
      </c>
      <c r="B52" s="24" t="s">
        <v>53</v>
      </c>
      <c r="C52" s="25">
        <v>2.2999999999999998</v>
      </c>
      <c r="D52" s="97">
        <f t="shared" si="4"/>
        <v>2.0000000000000018E-2</v>
      </c>
      <c r="E52" s="25">
        <v>2.2799999999999998</v>
      </c>
      <c r="F52" s="34"/>
      <c r="G52" s="4"/>
      <c r="H52" s="34"/>
      <c r="I52" s="34"/>
      <c r="J52" s="34"/>
      <c r="K52" s="130"/>
    </row>
    <row r="53" spans="1:11" s="129" customFormat="1" ht="14" x14ac:dyDescent="0.2">
      <c r="A53" s="96" t="s">
        <v>8</v>
      </c>
      <c r="B53" s="24" t="s">
        <v>54</v>
      </c>
      <c r="C53" s="25">
        <v>1.69</v>
      </c>
      <c r="D53" s="97">
        <f t="shared" si="4"/>
        <v>5.0000000000000044E-2</v>
      </c>
      <c r="E53" s="25">
        <v>1.64</v>
      </c>
      <c r="F53" s="34"/>
      <c r="G53" s="4"/>
      <c r="H53" s="34"/>
      <c r="I53" s="34"/>
      <c r="J53" s="34"/>
      <c r="K53" s="130"/>
    </row>
    <row r="54" spans="1:11" s="129" customFormat="1" ht="14" x14ac:dyDescent="0.2">
      <c r="A54" s="96" t="s">
        <v>55</v>
      </c>
      <c r="B54" s="24" t="s">
        <v>53</v>
      </c>
      <c r="C54" s="25">
        <v>2.14</v>
      </c>
      <c r="D54" s="97">
        <f t="shared" si="4"/>
        <v>0</v>
      </c>
      <c r="E54" s="25">
        <v>2.14</v>
      </c>
      <c r="F54" s="34"/>
      <c r="G54" s="4"/>
      <c r="H54" s="34"/>
      <c r="I54" s="34"/>
      <c r="J54" s="34"/>
      <c r="K54" s="130"/>
    </row>
    <row r="55" spans="1:11" s="129" customFormat="1" ht="14" x14ac:dyDescent="0.2">
      <c r="A55" s="96"/>
      <c r="B55" s="24" t="s">
        <v>56</v>
      </c>
      <c r="C55" s="25">
        <v>0.77</v>
      </c>
      <c r="D55" s="97">
        <f t="shared" si="4"/>
        <v>-0.13</v>
      </c>
      <c r="E55" s="25">
        <v>0.9</v>
      </c>
      <c r="F55" s="34"/>
      <c r="G55" s="4"/>
      <c r="H55" s="34"/>
      <c r="I55" s="34"/>
      <c r="J55" s="34"/>
      <c r="K55" s="130"/>
    </row>
    <row r="56" spans="1:11" s="129" customFormat="1" ht="14" x14ac:dyDescent="0.2">
      <c r="A56" s="96"/>
      <c r="B56" s="24" t="s">
        <v>57</v>
      </c>
      <c r="C56" s="25">
        <v>1.1299999999999999</v>
      </c>
      <c r="D56" s="97">
        <f t="shared" si="4"/>
        <v>-7.0000000000000062E-2</v>
      </c>
      <c r="E56" s="25">
        <v>1.2</v>
      </c>
      <c r="F56" s="34"/>
      <c r="G56" s="4"/>
      <c r="H56" s="34"/>
      <c r="I56" s="34"/>
      <c r="J56" s="34"/>
      <c r="K56" s="130"/>
    </row>
    <row r="57" spans="1:11" s="129" customFormat="1" ht="14" x14ac:dyDescent="0.2">
      <c r="A57" s="96"/>
      <c r="B57" s="24" t="s">
        <v>58</v>
      </c>
      <c r="C57" s="25">
        <v>1.47</v>
      </c>
      <c r="D57" s="97">
        <f t="shared" si="4"/>
        <v>-0.16999999999999993</v>
      </c>
      <c r="E57" s="25">
        <v>1.64</v>
      </c>
      <c r="F57" s="34"/>
      <c r="G57" s="4"/>
      <c r="H57" s="34"/>
      <c r="I57" s="34"/>
      <c r="J57" s="34"/>
      <c r="K57" s="130"/>
    </row>
    <row r="58" spans="1:11" s="129" customFormat="1" ht="14" x14ac:dyDescent="0.2">
      <c r="A58" s="96"/>
      <c r="B58" s="24" t="s">
        <v>59</v>
      </c>
      <c r="C58" s="25">
        <v>0.84</v>
      </c>
      <c r="D58" s="97">
        <f t="shared" si="4"/>
        <v>-0.30999999999999994</v>
      </c>
      <c r="E58" s="25">
        <v>1.1499999999999999</v>
      </c>
      <c r="F58" s="34"/>
      <c r="G58" s="4"/>
      <c r="H58" s="34"/>
      <c r="I58" s="34"/>
      <c r="J58" s="34"/>
      <c r="K58" s="130"/>
    </row>
    <row r="59" spans="1:11" s="129" customFormat="1" ht="14" x14ac:dyDescent="0.2">
      <c r="A59" s="96"/>
      <c r="B59" s="24" t="s">
        <v>60</v>
      </c>
      <c r="C59" s="25">
        <v>0.84</v>
      </c>
      <c r="D59" s="97"/>
      <c r="E59" s="25">
        <v>1.41</v>
      </c>
      <c r="F59" s="34"/>
      <c r="G59" s="4"/>
      <c r="H59" s="34"/>
      <c r="I59" s="34"/>
      <c r="J59" s="34"/>
      <c r="K59" s="130"/>
    </row>
    <row r="60" spans="1:11" s="129" customFormat="1" ht="14" x14ac:dyDescent="0.2">
      <c r="A60" s="96"/>
      <c r="B60" s="98" t="s">
        <v>61</v>
      </c>
      <c r="C60" s="25">
        <v>0.79</v>
      </c>
      <c r="D60" s="97">
        <f t="shared" si="4"/>
        <v>-4.9999999999999933E-2</v>
      </c>
      <c r="E60" s="25">
        <v>0.84</v>
      </c>
      <c r="F60" s="34"/>
      <c r="G60" s="4"/>
      <c r="H60" s="34"/>
      <c r="I60" s="34"/>
      <c r="J60" s="34"/>
      <c r="K60" s="130"/>
    </row>
    <row r="61" spans="1:11" s="129" customFormat="1" ht="14" x14ac:dyDescent="0.2">
      <c r="A61" s="96"/>
      <c r="B61" s="24" t="s">
        <v>62</v>
      </c>
      <c r="C61" s="25">
        <v>1.65</v>
      </c>
      <c r="D61" s="97">
        <f t="shared" si="4"/>
        <v>-0.77</v>
      </c>
      <c r="E61" s="25">
        <v>2.42</v>
      </c>
      <c r="F61" s="34"/>
      <c r="G61" s="4"/>
      <c r="H61" s="34"/>
      <c r="I61" s="34"/>
      <c r="J61" s="34"/>
      <c r="K61" s="34"/>
    </row>
    <row r="62" spans="1:11" s="129" customFormat="1" ht="14" x14ac:dyDescent="0.2">
      <c r="A62" s="96"/>
      <c r="B62" s="24" t="s">
        <v>63</v>
      </c>
      <c r="C62" s="25">
        <v>0.51</v>
      </c>
      <c r="D62" s="97">
        <f t="shared" si="4"/>
        <v>-0.17999999999999994</v>
      </c>
      <c r="E62" s="25">
        <v>0.69</v>
      </c>
      <c r="F62" s="34"/>
      <c r="G62" s="4"/>
      <c r="H62" s="34"/>
      <c r="I62" s="34"/>
      <c r="J62" s="34"/>
      <c r="K62" s="130"/>
    </row>
    <row r="63" spans="1:11" s="129" customFormat="1" ht="14" x14ac:dyDescent="0.2">
      <c r="A63" s="96"/>
      <c r="B63" s="24" t="s">
        <v>64</v>
      </c>
      <c r="C63" s="94">
        <v>0.66</v>
      </c>
      <c r="D63" s="97">
        <f t="shared" si="4"/>
        <v>0</v>
      </c>
      <c r="E63" s="25">
        <v>0.66</v>
      </c>
      <c r="F63" s="34"/>
      <c r="G63" s="4"/>
      <c r="H63" s="34"/>
      <c r="I63" s="34"/>
      <c r="J63" s="34"/>
      <c r="K63" s="130"/>
    </row>
    <row r="64" spans="1:11" s="129" customFormat="1" ht="14" x14ac:dyDescent="0.2">
      <c r="A64" s="96" t="s">
        <v>55</v>
      </c>
      <c r="B64" s="2" t="s">
        <v>65</v>
      </c>
      <c r="C64" s="25">
        <v>1.29</v>
      </c>
      <c r="D64" s="97"/>
      <c r="E64" s="25">
        <v>1.25</v>
      </c>
      <c r="F64" s="34"/>
      <c r="G64" s="4"/>
      <c r="H64" s="34"/>
      <c r="I64" s="34"/>
      <c r="J64" s="34"/>
      <c r="K64" s="34"/>
    </row>
    <row r="65" spans="1:11" s="129" customFormat="1" ht="14" x14ac:dyDescent="0.2">
      <c r="A65" s="96"/>
      <c r="B65" s="2" t="s">
        <v>66</v>
      </c>
      <c r="C65" s="25">
        <v>1.64</v>
      </c>
      <c r="D65" s="97"/>
      <c r="E65" s="25">
        <v>2.85</v>
      </c>
      <c r="F65" s="34"/>
      <c r="G65" s="4"/>
      <c r="H65" s="34"/>
      <c r="I65" s="34"/>
      <c r="J65" s="34"/>
      <c r="K65" s="130"/>
    </row>
    <row r="66" spans="1:11" s="129" customFormat="1" ht="14" x14ac:dyDescent="0.2">
      <c r="A66" s="99" t="s">
        <v>14</v>
      </c>
      <c r="B66" s="100" t="s">
        <v>11</v>
      </c>
      <c r="C66" s="25">
        <v>0.96</v>
      </c>
      <c r="D66" s="97">
        <f t="shared" si="4"/>
        <v>-8.0000000000000071E-2</v>
      </c>
      <c r="E66" s="25">
        <v>1.04</v>
      </c>
      <c r="F66" s="34"/>
      <c r="G66" s="4"/>
      <c r="H66" s="34"/>
      <c r="I66" s="34"/>
      <c r="J66" s="34"/>
      <c r="K66" s="130"/>
    </row>
    <row r="67" spans="1:11" s="129" customFormat="1" ht="14" x14ac:dyDescent="0.2">
      <c r="A67" s="101" t="s">
        <v>12</v>
      </c>
      <c r="B67" s="24" t="s">
        <v>11</v>
      </c>
      <c r="C67" s="25">
        <v>0.96</v>
      </c>
      <c r="D67" s="97">
        <f t="shared" si="4"/>
        <v>-0.12000000000000011</v>
      </c>
      <c r="E67" s="25">
        <v>1.08</v>
      </c>
      <c r="F67" s="34"/>
      <c r="G67" s="4"/>
      <c r="H67" s="34"/>
      <c r="I67" s="34"/>
      <c r="J67" s="34"/>
      <c r="K67" s="34"/>
    </row>
    <row r="68" spans="1:11" s="129" customFormat="1" ht="14" x14ac:dyDescent="0.2">
      <c r="A68" s="101" t="s">
        <v>67</v>
      </c>
      <c r="B68" s="24" t="s">
        <v>11</v>
      </c>
      <c r="C68" s="25">
        <v>0.96</v>
      </c>
      <c r="D68" s="97">
        <f t="shared" si="4"/>
        <v>-0.12000000000000011</v>
      </c>
      <c r="E68" s="25">
        <v>1.08</v>
      </c>
      <c r="F68" s="34"/>
      <c r="G68" s="4"/>
      <c r="H68" s="34"/>
      <c r="I68" s="34"/>
      <c r="J68" s="34"/>
      <c r="K68" s="130"/>
    </row>
    <row r="69" spans="1:11" s="129" customFormat="1" ht="14" x14ac:dyDescent="0.2">
      <c r="A69" s="101" t="s">
        <v>68</v>
      </c>
      <c r="B69" s="24" t="s">
        <v>11</v>
      </c>
      <c r="C69" s="25">
        <v>0.96</v>
      </c>
      <c r="D69" s="97">
        <f t="shared" si="4"/>
        <v>-0.18999999999999995</v>
      </c>
      <c r="E69" s="25">
        <v>1.1499999999999999</v>
      </c>
      <c r="F69" s="34"/>
      <c r="G69" s="4"/>
      <c r="H69" s="34"/>
      <c r="I69" s="34"/>
      <c r="J69" s="34"/>
      <c r="K69" s="34"/>
    </row>
    <row r="70" spans="1:11" s="129" customFormat="1" ht="14" x14ac:dyDescent="0.2">
      <c r="A70" s="101" t="s">
        <v>69</v>
      </c>
      <c r="B70" s="24" t="s">
        <v>11</v>
      </c>
      <c r="C70" s="25">
        <v>0.96</v>
      </c>
      <c r="D70" s="97">
        <f t="shared" si="4"/>
        <v>-0.12000000000000011</v>
      </c>
      <c r="E70" s="25">
        <v>1.08</v>
      </c>
      <c r="F70" s="34"/>
      <c r="G70" s="4"/>
      <c r="H70" s="34"/>
      <c r="I70" s="34"/>
      <c r="J70" s="34"/>
      <c r="K70" s="130"/>
    </row>
    <row r="71" spans="1:11" s="129" customFormat="1" ht="14" x14ac:dyDescent="0.2">
      <c r="A71" s="101" t="s">
        <v>55</v>
      </c>
      <c r="B71" s="24" t="s">
        <v>11</v>
      </c>
      <c r="C71" s="25">
        <v>0.96</v>
      </c>
      <c r="D71" s="97">
        <f t="shared" si="4"/>
        <v>-0.32000000000000006</v>
      </c>
      <c r="E71" s="25">
        <v>1.28</v>
      </c>
      <c r="F71" s="34"/>
      <c r="G71" s="4"/>
      <c r="H71" s="34"/>
      <c r="I71" s="34"/>
      <c r="J71" s="34"/>
      <c r="K71" s="130"/>
    </row>
    <row r="72" spans="1:11" s="129" customFormat="1" ht="14" x14ac:dyDescent="0.2">
      <c r="A72" s="102" t="s">
        <v>70</v>
      </c>
      <c r="B72" s="103" t="s">
        <v>11</v>
      </c>
      <c r="C72" s="25">
        <v>0.87</v>
      </c>
      <c r="D72" s="97">
        <f t="shared" si="4"/>
        <v>-0.30999999999999994</v>
      </c>
      <c r="E72" s="25">
        <v>1.18</v>
      </c>
      <c r="F72" s="34"/>
      <c r="G72" s="4"/>
      <c r="H72" s="34"/>
      <c r="I72" s="34"/>
      <c r="J72" s="34"/>
      <c r="K72" s="130"/>
    </row>
    <row r="73" spans="1:11" s="129" customFormat="1" ht="14" x14ac:dyDescent="0.2">
      <c r="A73" s="96"/>
      <c r="B73" s="24" t="s">
        <v>18</v>
      </c>
      <c r="C73" s="25">
        <v>0.92</v>
      </c>
      <c r="D73" s="97">
        <f t="shared" si="4"/>
        <v>-0.27999999999999992</v>
      </c>
      <c r="E73" s="25">
        <v>1.2</v>
      </c>
      <c r="F73" s="34"/>
      <c r="G73" s="4"/>
      <c r="H73" s="34"/>
      <c r="I73" s="34"/>
      <c r="J73" s="34"/>
      <c r="K73" s="130"/>
    </row>
    <row r="74" spans="1:11" s="129" customFormat="1" ht="14" x14ac:dyDescent="0.2">
      <c r="A74" s="96"/>
      <c r="B74" s="24" t="s">
        <v>71</v>
      </c>
      <c r="C74" s="25">
        <v>0.63</v>
      </c>
      <c r="D74" s="97">
        <f t="shared" si="4"/>
        <v>6.0000000000000053E-2</v>
      </c>
      <c r="E74" s="25">
        <v>0.56999999999999995</v>
      </c>
      <c r="F74" s="34"/>
      <c r="G74" s="4"/>
      <c r="H74" s="34"/>
      <c r="I74" s="34"/>
      <c r="J74" s="34"/>
      <c r="K74" s="130"/>
    </row>
    <row r="75" spans="1:11" s="129" customFormat="1" ht="14" x14ac:dyDescent="0.2">
      <c r="A75" s="96"/>
      <c r="B75" s="24" t="s">
        <v>72</v>
      </c>
      <c r="C75" s="25">
        <v>0.84</v>
      </c>
      <c r="D75" s="97">
        <f t="shared" si="4"/>
        <v>0</v>
      </c>
      <c r="E75" s="25">
        <v>0.84</v>
      </c>
      <c r="F75" s="34"/>
      <c r="G75" s="4"/>
      <c r="H75" s="34"/>
      <c r="I75" s="34"/>
      <c r="J75" s="34"/>
      <c r="K75" s="130"/>
    </row>
    <row r="76" spans="1:11" s="129" customFormat="1" ht="14" x14ac:dyDescent="0.2">
      <c r="A76" s="96"/>
      <c r="B76" s="24" t="s">
        <v>73</v>
      </c>
      <c r="C76" s="25">
        <v>0.9</v>
      </c>
      <c r="D76" s="97">
        <f t="shared" si="4"/>
        <v>-0.51999999999999991</v>
      </c>
      <c r="E76" s="25">
        <v>1.42</v>
      </c>
      <c r="F76" s="34"/>
      <c r="G76" s="4"/>
      <c r="H76" s="34"/>
      <c r="I76" s="34"/>
      <c r="J76" s="34"/>
      <c r="K76" s="130"/>
    </row>
    <row r="77" spans="1:11" s="129" customFormat="1" ht="14" x14ac:dyDescent="0.2">
      <c r="A77" s="96"/>
      <c r="B77" s="24" t="s">
        <v>74</v>
      </c>
      <c r="C77" s="25">
        <v>0.53</v>
      </c>
      <c r="D77" s="97">
        <f t="shared" si="4"/>
        <v>-0.17999999999999994</v>
      </c>
      <c r="E77" s="25">
        <v>0.71</v>
      </c>
      <c r="F77" s="34"/>
      <c r="G77" s="4"/>
      <c r="H77" s="34"/>
      <c r="I77" s="34"/>
      <c r="J77" s="34"/>
      <c r="K77" s="130"/>
    </row>
    <row r="78" spans="1:11" s="129" customFormat="1" ht="14" x14ac:dyDescent="0.2">
      <c r="A78" s="96"/>
      <c r="B78" s="24" t="s">
        <v>75</v>
      </c>
      <c r="C78" s="25">
        <v>0.85</v>
      </c>
      <c r="D78" s="97"/>
      <c r="E78" s="25">
        <v>1.18</v>
      </c>
      <c r="F78" s="34"/>
      <c r="G78" s="4"/>
      <c r="H78" s="34"/>
      <c r="I78" s="34"/>
      <c r="J78" s="34"/>
      <c r="K78" s="130"/>
    </row>
    <row r="79" spans="1:11" s="129" customFormat="1" ht="14" x14ac:dyDescent="0.2">
      <c r="A79" s="96"/>
      <c r="B79" s="24" t="s">
        <v>76</v>
      </c>
      <c r="C79" s="25">
        <v>0.59</v>
      </c>
      <c r="D79" s="97">
        <f t="shared" si="4"/>
        <v>-0.15000000000000002</v>
      </c>
      <c r="E79" s="25">
        <v>0.74</v>
      </c>
      <c r="F79" s="34"/>
      <c r="G79" s="4"/>
      <c r="H79" s="34"/>
      <c r="I79" s="34"/>
      <c r="J79" s="34"/>
      <c r="K79" s="130"/>
    </row>
    <row r="80" spans="1:11" s="129" customFormat="1" ht="14" x14ac:dyDescent="0.2">
      <c r="A80" s="96"/>
      <c r="B80" s="2" t="s">
        <v>77</v>
      </c>
      <c r="C80" s="25">
        <v>0.85</v>
      </c>
      <c r="D80" s="97">
        <f t="shared" si="4"/>
        <v>-0.13</v>
      </c>
      <c r="E80" s="25">
        <v>0.98</v>
      </c>
      <c r="F80" s="34"/>
      <c r="G80" s="4"/>
      <c r="H80" s="34"/>
      <c r="I80" s="34"/>
      <c r="J80" s="34"/>
      <c r="K80" s="130"/>
    </row>
    <row r="81" spans="1:11" s="129" customFormat="1" ht="14" x14ac:dyDescent="0.2">
      <c r="A81" s="96"/>
      <c r="B81" s="24" t="s">
        <v>78</v>
      </c>
      <c r="C81" s="25">
        <v>0.77</v>
      </c>
      <c r="D81" s="97">
        <f t="shared" si="4"/>
        <v>-0.25</v>
      </c>
      <c r="E81" s="25">
        <v>1.02</v>
      </c>
      <c r="F81" s="34"/>
      <c r="G81" s="4"/>
      <c r="H81" s="34"/>
      <c r="I81" s="34"/>
      <c r="J81" s="34"/>
      <c r="K81" s="130"/>
    </row>
    <row r="82" spans="1:11" s="129" customFormat="1" ht="14" x14ac:dyDescent="0.2">
      <c r="A82" s="96"/>
      <c r="B82" s="24" t="s">
        <v>79</v>
      </c>
      <c r="C82" s="25">
        <v>1.4</v>
      </c>
      <c r="D82" s="97">
        <f t="shared" si="4"/>
        <v>-0.30000000000000004</v>
      </c>
      <c r="E82" s="25">
        <v>1.7</v>
      </c>
      <c r="F82" s="34"/>
      <c r="G82" s="4"/>
      <c r="H82" s="34"/>
      <c r="I82" s="34"/>
      <c r="J82" s="34"/>
      <c r="K82" s="130"/>
    </row>
    <row r="83" spans="1:11" s="129" customFormat="1" ht="14" x14ac:dyDescent="0.2">
      <c r="A83" s="96" t="s">
        <v>8</v>
      </c>
      <c r="B83" s="24" t="s">
        <v>80</v>
      </c>
      <c r="C83" s="25">
        <v>0.94</v>
      </c>
      <c r="D83" s="97">
        <f t="shared" si="4"/>
        <v>-0.16000000000000014</v>
      </c>
      <c r="E83" s="25">
        <v>1.1000000000000001</v>
      </c>
      <c r="F83" s="34"/>
      <c r="G83" s="4"/>
      <c r="H83" s="34"/>
      <c r="I83" s="34"/>
      <c r="J83" s="34"/>
      <c r="K83" s="130"/>
    </row>
    <row r="84" spans="1:11" s="129" customFormat="1" ht="14" x14ac:dyDescent="0.2">
      <c r="A84" s="96"/>
      <c r="B84" s="24" t="s">
        <v>81</v>
      </c>
      <c r="C84" s="25">
        <v>1.41</v>
      </c>
      <c r="D84" s="97">
        <f t="shared" si="4"/>
        <v>-0.19000000000000017</v>
      </c>
      <c r="E84" s="25">
        <v>1.6</v>
      </c>
      <c r="F84" s="34"/>
      <c r="G84" s="4"/>
      <c r="H84" s="34"/>
      <c r="I84" s="34"/>
      <c r="J84" s="34"/>
      <c r="K84" s="130"/>
    </row>
    <row r="85" spans="1:11" s="129" customFormat="1" ht="14" x14ac:dyDescent="0.2">
      <c r="A85" s="3"/>
      <c r="B85" s="2"/>
      <c r="C85" s="25"/>
      <c r="D85" s="97"/>
      <c r="E85" s="25"/>
      <c r="F85" s="34"/>
      <c r="G85" s="4"/>
      <c r="H85" s="34"/>
      <c r="I85" s="34"/>
      <c r="J85" s="34"/>
      <c r="K85" s="130"/>
    </row>
    <row r="86" spans="1:11" s="129" customFormat="1" ht="14" x14ac:dyDescent="0.2">
      <c r="A86" s="104"/>
      <c r="B86" s="105" t="s">
        <v>82</v>
      </c>
      <c r="C86" s="39">
        <v>0.99</v>
      </c>
      <c r="D86" s="97">
        <f t="shared" si="4"/>
        <v>-1.0000000000000009E-2</v>
      </c>
      <c r="E86" s="25">
        <v>1</v>
      </c>
      <c r="F86" s="34"/>
      <c r="G86" s="4"/>
      <c r="H86" s="34"/>
      <c r="I86" s="34"/>
      <c r="J86" s="34"/>
      <c r="K86" s="130"/>
    </row>
    <row r="87" spans="1:11" s="129" customFormat="1" ht="14" x14ac:dyDescent="0.2">
      <c r="A87" s="104"/>
      <c r="B87" s="105" t="s">
        <v>83</v>
      </c>
      <c r="C87" s="39">
        <v>0.98</v>
      </c>
      <c r="D87" s="97"/>
      <c r="E87" s="25">
        <v>1.05</v>
      </c>
      <c r="F87" s="34"/>
      <c r="G87" s="4"/>
      <c r="H87" s="34"/>
      <c r="I87" s="34"/>
      <c r="J87" s="34"/>
      <c r="K87" s="130"/>
    </row>
    <row r="88" spans="1:11" s="129" customFormat="1" ht="14" x14ac:dyDescent="0.2">
      <c r="A88" s="106"/>
      <c r="B88" s="107" t="s">
        <v>84</v>
      </c>
      <c r="C88" s="39">
        <v>1.0900000000000001</v>
      </c>
      <c r="D88" s="97">
        <f t="shared" si="4"/>
        <v>-0.18999999999999995</v>
      </c>
      <c r="E88" s="25">
        <v>1.28</v>
      </c>
      <c r="F88" s="34"/>
      <c r="G88" s="4"/>
      <c r="H88" s="34"/>
      <c r="I88" s="34"/>
      <c r="J88" s="34"/>
      <c r="K88" s="130"/>
    </row>
    <row r="89" spans="1:11" s="129" customFormat="1" ht="14" x14ac:dyDescent="0.2">
      <c r="A89" s="106"/>
      <c r="B89" s="107" t="s">
        <v>85</v>
      </c>
      <c r="C89" s="39">
        <v>2.1</v>
      </c>
      <c r="D89" s="97">
        <f t="shared" si="4"/>
        <v>0</v>
      </c>
      <c r="E89" s="25">
        <v>2.1</v>
      </c>
      <c r="F89" s="34"/>
      <c r="G89" s="4"/>
      <c r="H89" s="34"/>
      <c r="I89" s="34"/>
      <c r="J89" s="34"/>
      <c r="K89" s="130"/>
    </row>
    <row r="90" spans="1:11" s="129" customFormat="1" ht="14" x14ac:dyDescent="0.2">
      <c r="A90" s="104"/>
      <c r="B90" s="105" t="s">
        <v>86</v>
      </c>
      <c r="C90" s="39">
        <v>0.67</v>
      </c>
      <c r="D90" s="97">
        <f t="shared" si="4"/>
        <v>-3.9999999999999925E-2</v>
      </c>
      <c r="E90" s="25">
        <v>0.71</v>
      </c>
      <c r="F90" s="34"/>
      <c r="G90" s="4"/>
      <c r="H90" s="34"/>
      <c r="I90" s="34"/>
      <c r="J90" s="34"/>
      <c r="K90" s="130"/>
    </row>
    <row r="91" spans="1:11" s="129" customFormat="1" ht="14" x14ac:dyDescent="0.2">
      <c r="A91" s="104"/>
      <c r="B91" s="105" t="s">
        <v>87</v>
      </c>
      <c r="C91" s="39">
        <v>0.35</v>
      </c>
      <c r="D91" s="97">
        <f t="shared" si="4"/>
        <v>-5.0000000000000044E-2</v>
      </c>
      <c r="E91" s="25">
        <v>0.4</v>
      </c>
      <c r="F91" s="34"/>
      <c r="G91" s="4"/>
      <c r="H91" s="34"/>
      <c r="I91" s="34"/>
      <c r="J91" s="34"/>
      <c r="K91" s="130"/>
    </row>
    <row r="92" spans="1:11" s="129" customFormat="1" ht="14" x14ac:dyDescent="0.2">
      <c r="A92" s="104"/>
      <c r="B92" s="105" t="s">
        <v>88</v>
      </c>
      <c r="C92" s="39">
        <v>0.82</v>
      </c>
      <c r="D92" s="97">
        <f t="shared" si="4"/>
        <v>-8.0000000000000071E-2</v>
      </c>
      <c r="E92" s="25">
        <v>0.9</v>
      </c>
      <c r="F92" s="34"/>
      <c r="G92" s="4"/>
      <c r="H92" s="34"/>
      <c r="I92" s="34"/>
      <c r="J92" s="34"/>
      <c r="K92" s="130"/>
    </row>
    <row r="93" spans="1:11" s="129" customFormat="1" ht="14" x14ac:dyDescent="0.2">
      <c r="A93" s="104"/>
      <c r="B93" s="105" t="s">
        <v>19</v>
      </c>
      <c r="C93" s="39">
        <v>0.26</v>
      </c>
      <c r="D93" s="97">
        <f t="shared" si="4"/>
        <v>-2.0000000000000018E-2</v>
      </c>
      <c r="E93" s="25">
        <v>0.28000000000000003</v>
      </c>
      <c r="F93" s="34"/>
      <c r="G93" s="4"/>
      <c r="H93" s="34"/>
      <c r="I93" s="34"/>
      <c r="J93" s="34"/>
      <c r="K93" s="130"/>
    </row>
    <row r="94" spans="1:11" s="129" customFormat="1" ht="14" x14ac:dyDescent="0.2">
      <c r="A94" s="104"/>
      <c r="B94" s="105" t="s">
        <v>89</v>
      </c>
      <c r="C94" s="39">
        <v>2.1</v>
      </c>
      <c r="D94" s="97">
        <f t="shared" si="4"/>
        <v>-2.9999999999999805E-2</v>
      </c>
      <c r="E94" s="25">
        <v>2.13</v>
      </c>
      <c r="F94" s="34"/>
      <c r="G94" s="4"/>
      <c r="H94" s="34"/>
      <c r="I94" s="34"/>
      <c r="J94" s="34"/>
      <c r="K94" s="130"/>
    </row>
    <row r="95" spans="1:11" s="129" customFormat="1" ht="14" x14ac:dyDescent="0.2">
      <c r="A95" s="104"/>
      <c r="B95" s="105" t="s">
        <v>90</v>
      </c>
      <c r="C95" s="39">
        <v>0.69</v>
      </c>
      <c r="D95" s="97">
        <f t="shared" si="4"/>
        <v>-5.0000000000000044E-2</v>
      </c>
      <c r="E95" s="25">
        <v>0.74</v>
      </c>
      <c r="F95" s="34"/>
      <c r="G95" s="4"/>
      <c r="H95" s="34"/>
      <c r="I95" s="34"/>
      <c r="J95" s="34"/>
      <c r="K95" s="130"/>
    </row>
    <row r="96" spans="1:11" s="129" customFormat="1" ht="14" x14ac:dyDescent="0.2">
      <c r="A96" s="108"/>
      <c r="B96" s="109" t="s">
        <v>85</v>
      </c>
      <c r="C96" s="37">
        <v>1.8</v>
      </c>
      <c r="D96" s="110">
        <f t="shared" si="4"/>
        <v>2.0000000000000018E-2</v>
      </c>
      <c r="E96" s="28">
        <v>1.78</v>
      </c>
      <c r="F96" s="34"/>
      <c r="G96" s="4"/>
      <c r="H96" s="34"/>
      <c r="I96" s="34"/>
      <c r="J96" s="34"/>
      <c r="K96" s="130"/>
    </row>
    <row r="97" spans="1:11" s="129" customFormat="1" ht="14" x14ac:dyDescent="0.2">
      <c r="A97" s="111"/>
      <c r="B97" s="112" t="s">
        <v>86</v>
      </c>
      <c r="C97" s="37">
        <v>0.65</v>
      </c>
      <c r="D97" s="110">
        <f t="shared" si="4"/>
        <v>0</v>
      </c>
      <c r="E97" s="28">
        <v>0.65</v>
      </c>
      <c r="F97" s="34"/>
      <c r="G97" s="4"/>
      <c r="H97" s="34"/>
      <c r="I97" s="34"/>
      <c r="J97" s="34"/>
      <c r="K97" s="130"/>
    </row>
    <row r="98" spans="1:11" s="129" customFormat="1" ht="14" x14ac:dyDescent="0.2">
      <c r="A98" s="111"/>
      <c r="B98" s="112" t="s">
        <v>87</v>
      </c>
      <c r="C98" s="37">
        <v>0.37</v>
      </c>
      <c r="D98" s="110">
        <f t="shared" si="4"/>
        <v>-2.0000000000000018E-2</v>
      </c>
      <c r="E98" s="28">
        <v>0.39</v>
      </c>
      <c r="F98" s="34"/>
      <c r="G98" s="4"/>
      <c r="H98" s="34"/>
      <c r="I98" s="34"/>
      <c r="J98" s="34"/>
      <c r="K98" s="130"/>
    </row>
    <row r="99" spans="1:11" s="129" customFormat="1" ht="14" x14ac:dyDescent="0.2">
      <c r="A99" s="111"/>
      <c r="B99" s="112" t="s">
        <v>91</v>
      </c>
      <c r="C99" s="37">
        <v>1.97</v>
      </c>
      <c r="D99" s="110">
        <f t="shared" si="4"/>
        <v>0.19999999999999996</v>
      </c>
      <c r="E99" s="28">
        <v>1.77</v>
      </c>
      <c r="F99" s="34"/>
      <c r="G99" s="4"/>
      <c r="H99" s="34"/>
      <c r="I99" s="34"/>
      <c r="J99" s="34"/>
      <c r="K99" s="130"/>
    </row>
    <row r="100" spans="1:11" s="129" customFormat="1" ht="14" x14ac:dyDescent="0.2">
      <c r="A100" s="111"/>
      <c r="B100" s="112" t="s">
        <v>88</v>
      </c>
      <c r="C100" s="37">
        <v>1.03</v>
      </c>
      <c r="D100" s="110">
        <f t="shared" si="4"/>
        <v>0.13</v>
      </c>
      <c r="E100" s="28">
        <v>0.9</v>
      </c>
      <c r="F100" s="34"/>
      <c r="G100" s="4"/>
      <c r="H100" s="34"/>
      <c r="I100" s="34"/>
      <c r="J100" s="34"/>
      <c r="K100" s="130"/>
    </row>
    <row r="101" spans="1:11" s="129" customFormat="1" ht="14" x14ac:dyDescent="0.2">
      <c r="A101" s="111"/>
      <c r="B101" s="112" t="s">
        <v>92</v>
      </c>
      <c r="C101" s="37">
        <v>0.65</v>
      </c>
      <c r="D101" s="110">
        <f t="shared" si="4"/>
        <v>-7.999999999999996E-2</v>
      </c>
      <c r="E101" s="28">
        <v>0.73</v>
      </c>
      <c r="F101" s="34"/>
      <c r="G101" s="4"/>
      <c r="H101" s="34"/>
      <c r="I101" s="34"/>
      <c r="J101" s="34"/>
      <c r="K101" s="130"/>
    </row>
    <row r="102" spans="1:11" s="129" customFormat="1" ht="14" x14ac:dyDescent="0.2">
      <c r="A102" s="111"/>
      <c r="B102" s="112" t="s">
        <v>93</v>
      </c>
      <c r="C102" s="37">
        <v>0.17</v>
      </c>
      <c r="D102" s="110">
        <f t="shared" si="4"/>
        <v>0</v>
      </c>
      <c r="E102" s="28">
        <v>0.17</v>
      </c>
      <c r="F102" s="34"/>
      <c r="G102" s="4"/>
      <c r="H102" s="34"/>
      <c r="I102" s="34"/>
      <c r="J102" s="34"/>
      <c r="K102" s="34"/>
    </row>
    <row r="103" spans="1:11" s="129" customFormat="1" ht="14" x14ac:dyDescent="0.2">
      <c r="A103" s="111"/>
      <c r="B103" s="112" t="s">
        <v>94</v>
      </c>
      <c r="C103" s="37">
        <v>0.34</v>
      </c>
      <c r="D103" s="110">
        <f t="shared" si="4"/>
        <v>0</v>
      </c>
      <c r="E103" s="28">
        <v>0.34</v>
      </c>
      <c r="F103" s="34"/>
      <c r="G103" s="4"/>
      <c r="H103" s="34"/>
      <c r="I103" s="34"/>
      <c r="J103" s="34"/>
      <c r="K103" s="130"/>
    </row>
    <row r="104" spans="1:11" s="129" customFormat="1" ht="14" x14ac:dyDescent="0.2">
      <c r="A104" s="111"/>
      <c r="B104" s="112" t="s">
        <v>95</v>
      </c>
      <c r="C104" s="37">
        <v>0.95</v>
      </c>
      <c r="D104" s="110">
        <f t="shared" si="4"/>
        <v>-2.0000000000000018E-2</v>
      </c>
      <c r="E104" s="28">
        <v>0.97</v>
      </c>
      <c r="F104" s="34"/>
      <c r="G104" s="4"/>
      <c r="H104" s="113"/>
      <c r="I104" s="113"/>
      <c r="J104" s="113"/>
      <c r="K104" s="113"/>
    </row>
    <row r="105" spans="1:11" s="129" customFormat="1" ht="14" x14ac:dyDescent="0.2">
      <c r="A105" s="111"/>
      <c r="B105" s="112" t="s">
        <v>96</v>
      </c>
      <c r="C105" s="37">
        <v>0.8</v>
      </c>
      <c r="D105" s="110">
        <f t="shared" si="4"/>
        <v>-7.999999999999996E-2</v>
      </c>
      <c r="E105" s="28">
        <v>0.88</v>
      </c>
      <c r="F105" s="34"/>
      <c r="G105" s="4"/>
      <c r="H105" s="113"/>
      <c r="I105" s="113"/>
      <c r="J105" s="113"/>
      <c r="K105" s="113"/>
    </row>
    <row r="106" spans="1:11" s="129" customFormat="1" ht="14" x14ac:dyDescent="0.2">
      <c r="A106" s="111"/>
      <c r="B106" s="112" t="s">
        <v>97</v>
      </c>
      <c r="C106" s="37">
        <v>0.44</v>
      </c>
      <c r="D106" s="110">
        <f t="shared" si="4"/>
        <v>-2.0000000000000018E-2</v>
      </c>
      <c r="E106" s="28">
        <v>0.46</v>
      </c>
      <c r="F106" s="34"/>
      <c r="G106" s="4"/>
      <c r="H106" s="113"/>
      <c r="I106" s="113"/>
      <c r="J106" s="113"/>
      <c r="K106" s="113"/>
    </row>
    <row r="107" spans="1:11" s="129" customFormat="1" ht="14" x14ac:dyDescent="0.2">
      <c r="A107" s="111"/>
      <c r="B107" s="112" t="s">
        <v>19</v>
      </c>
      <c r="C107" s="37">
        <v>0.23</v>
      </c>
      <c r="D107" s="110">
        <f t="shared" ref="D107:D112" si="5">C107-E107</f>
        <v>-1.999999999999999E-2</v>
      </c>
      <c r="E107" s="28">
        <v>0.25</v>
      </c>
      <c r="F107" s="34"/>
      <c r="G107" s="4"/>
      <c r="H107" s="113"/>
      <c r="I107" s="113"/>
      <c r="J107" s="113"/>
      <c r="K107" s="113"/>
    </row>
    <row r="108" spans="1:11" s="129" customFormat="1" ht="14" x14ac:dyDescent="0.2">
      <c r="A108" s="111"/>
      <c r="B108" s="112" t="s">
        <v>89</v>
      </c>
      <c r="C108" s="37">
        <v>1.8</v>
      </c>
      <c r="D108" s="110">
        <f t="shared" si="5"/>
        <v>2.0000000000000018E-2</v>
      </c>
      <c r="E108" s="28">
        <v>1.78</v>
      </c>
      <c r="F108" s="34"/>
      <c r="G108" s="4"/>
      <c r="H108" s="113"/>
      <c r="I108" s="113"/>
      <c r="J108" s="113"/>
      <c r="K108" s="113"/>
    </row>
    <row r="109" spans="1:11" s="129" customFormat="1" ht="14" x14ac:dyDescent="0.2">
      <c r="A109" s="111"/>
      <c r="B109" s="112" t="s">
        <v>98</v>
      </c>
      <c r="C109" s="37">
        <v>0.55000000000000004</v>
      </c>
      <c r="D109" s="110">
        <f t="shared" si="5"/>
        <v>4.0000000000000036E-2</v>
      </c>
      <c r="E109" s="28">
        <v>0.51</v>
      </c>
      <c r="F109" s="34"/>
      <c r="G109" s="4"/>
      <c r="H109" s="113"/>
      <c r="I109" s="113"/>
      <c r="J109" s="113"/>
      <c r="K109" s="113"/>
    </row>
    <row r="110" spans="1:11" s="129" customFormat="1" ht="14" x14ac:dyDescent="0.2">
      <c r="A110" s="111"/>
      <c r="B110" s="112" t="s">
        <v>99</v>
      </c>
      <c r="C110" s="37">
        <v>0.46</v>
      </c>
      <c r="D110" s="110">
        <f t="shared" si="5"/>
        <v>-9.9999999999999534E-3</v>
      </c>
      <c r="E110" s="28">
        <v>0.47</v>
      </c>
      <c r="F110" s="34"/>
      <c r="G110" s="4"/>
      <c r="H110" s="113"/>
      <c r="I110" s="113"/>
      <c r="J110" s="113"/>
      <c r="K110" s="113"/>
    </row>
    <row r="111" spans="1:11" s="129" customFormat="1" ht="14" x14ac:dyDescent="0.2">
      <c r="A111" s="111"/>
      <c r="B111" s="112" t="s">
        <v>100</v>
      </c>
      <c r="C111" s="37">
        <v>0.74</v>
      </c>
      <c r="D111" s="110">
        <f t="shared" si="5"/>
        <v>-4.0000000000000036E-2</v>
      </c>
      <c r="E111" s="28">
        <v>0.78</v>
      </c>
      <c r="F111" s="34"/>
      <c r="G111" s="4"/>
      <c r="H111" s="113"/>
      <c r="I111" s="113"/>
      <c r="J111" s="113"/>
      <c r="K111" s="113"/>
    </row>
    <row r="112" spans="1:11" s="129" customFormat="1" ht="14" x14ac:dyDescent="0.2">
      <c r="A112" s="111"/>
      <c r="B112" s="112" t="s">
        <v>90</v>
      </c>
      <c r="C112" s="37">
        <v>0.67</v>
      </c>
      <c r="D112" s="110">
        <f t="shared" si="5"/>
        <v>-0.22999999999999998</v>
      </c>
      <c r="E112" s="28">
        <v>0.9</v>
      </c>
      <c r="F112" s="34"/>
      <c r="G112" s="4"/>
      <c r="H112" s="113"/>
      <c r="I112" s="113"/>
      <c r="J112" s="113"/>
      <c r="K112" s="113"/>
    </row>
    <row r="113" spans="1:11" s="129" customFormat="1" ht="14" x14ac:dyDescent="0.2">
      <c r="A113" s="113"/>
      <c r="B113" s="113"/>
      <c r="C113" s="114"/>
      <c r="D113" s="113"/>
      <c r="E113" s="114"/>
      <c r="F113" s="34"/>
      <c r="G113" s="4"/>
      <c r="H113" s="113"/>
      <c r="I113" s="113"/>
      <c r="J113" s="113"/>
      <c r="K113" s="113"/>
    </row>
    <row r="114" spans="1:11" s="129" customFormat="1" ht="14" x14ac:dyDescent="0.2">
      <c r="A114" s="113"/>
      <c r="B114" s="113"/>
      <c r="C114" s="114"/>
      <c r="D114" s="113"/>
      <c r="E114" s="113"/>
      <c r="F114" s="34"/>
      <c r="G114" s="4"/>
      <c r="H114" s="34"/>
      <c r="I114" s="34"/>
      <c r="J114" s="34"/>
      <c r="K114" s="34"/>
    </row>
    <row r="115" spans="1:11" s="117" customFormat="1" ht="14" x14ac:dyDescent="0.2">
      <c r="A115" s="115"/>
      <c r="B115" s="112" t="s">
        <v>101</v>
      </c>
      <c r="C115" s="115"/>
      <c r="D115" s="115"/>
      <c r="E115" s="115"/>
      <c r="F115" s="34"/>
      <c r="G115" s="116"/>
      <c r="H115" s="34"/>
      <c r="I115" s="34"/>
      <c r="J115" s="34"/>
      <c r="K115" s="34"/>
    </row>
    <row r="116" spans="1:11" s="117" customFormat="1" ht="14" x14ac:dyDescent="0.2">
      <c r="A116" s="115"/>
      <c r="B116" s="112" t="s">
        <v>102</v>
      </c>
      <c r="C116" s="115">
        <v>7.17</v>
      </c>
      <c r="D116" s="115"/>
      <c r="E116" s="115"/>
      <c r="F116" s="34"/>
      <c r="G116" s="4"/>
      <c r="H116" s="34"/>
      <c r="I116" s="34"/>
      <c r="J116" s="34"/>
      <c r="K116" s="34"/>
    </row>
    <row r="117" spans="1:11" s="117" customFormat="1" ht="14" x14ac:dyDescent="0.2">
      <c r="A117" s="115"/>
      <c r="B117" s="112" t="s">
        <v>103</v>
      </c>
      <c r="C117" s="115">
        <v>11.75</v>
      </c>
      <c r="D117" s="115"/>
      <c r="E117" s="115"/>
      <c r="F117" s="113"/>
      <c r="G117" s="4"/>
      <c r="H117" s="34"/>
      <c r="I117" s="34"/>
      <c r="J117" s="34"/>
      <c r="K117" s="34"/>
    </row>
    <row r="118" spans="1:11" s="117" customFormat="1" ht="14" x14ac:dyDescent="0.2">
      <c r="A118" s="115"/>
      <c r="B118" s="112" t="s">
        <v>21</v>
      </c>
      <c r="C118" s="115">
        <v>5.12</v>
      </c>
      <c r="D118" s="115"/>
      <c r="E118" s="115"/>
      <c r="F118" s="14"/>
      <c r="G118" s="4"/>
      <c r="H118" s="34"/>
      <c r="I118" s="34"/>
      <c r="J118" s="34"/>
      <c r="K118" s="34"/>
    </row>
    <row r="119" spans="1:11" s="117" customFormat="1" ht="14" x14ac:dyDescent="0.2">
      <c r="A119" s="115"/>
      <c r="B119" s="112" t="s">
        <v>23</v>
      </c>
      <c r="C119" s="115">
        <v>5.94</v>
      </c>
      <c r="D119" s="115"/>
      <c r="E119" s="115"/>
      <c r="F119" s="14"/>
      <c r="G119" s="4"/>
      <c r="H119" s="34"/>
      <c r="I119" s="34"/>
      <c r="J119" s="34"/>
      <c r="K119" s="34"/>
    </row>
    <row r="120" spans="1:11" s="117" customFormat="1" ht="14" x14ac:dyDescent="0.2">
      <c r="A120" s="115"/>
      <c r="B120" s="112" t="s">
        <v>104</v>
      </c>
      <c r="C120" s="115">
        <v>6.96</v>
      </c>
      <c r="D120" s="115"/>
      <c r="E120" s="115"/>
      <c r="F120" s="2"/>
      <c r="G120" s="2"/>
      <c r="H120" s="34"/>
      <c r="I120" s="34"/>
      <c r="J120" s="34"/>
      <c r="K120" s="34"/>
    </row>
    <row r="121" spans="1:11" s="129" customFormat="1" ht="14" x14ac:dyDescent="0.2">
      <c r="A121" s="115"/>
      <c r="B121" s="112" t="s">
        <v>105</v>
      </c>
      <c r="C121" s="115">
        <v>7</v>
      </c>
      <c r="D121" s="115"/>
      <c r="E121" s="115"/>
      <c r="F121" s="2"/>
      <c r="G121" s="2"/>
      <c r="H121" s="34"/>
      <c r="I121" s="34"/>
      <c r="J121" s="34"/>
      <c r="K121" s="34"/>
    </row>
    <row r="122" spans="1:11" s="129" customFormat="1" ht="14" x14ac:dyDescent="0.2">
      <c r="A122" s="2"/>
      <c r="B122" s="2"/>
      <c r="C122" s="2"/>
      <c r="D122" s="2"/>
      <c r="E122" s="2"/>
      <c r="F122" s="2"/>
      <c r="G122" s="2"/>
      <c r="H122" s="34"/>
      <c r="I122" s="34"/>
      <c r="J122" s="34"/>
      <c r="K122" s="34"/>
    </row>
    <row r="123" spans="1:11" s="129" customFormat="1" ht="14" x14ac:dyDescent="0.2">
      <c r="A123" s="2"/>
      <c r="B123" s="2"/>
      <c r="C123" s="2"/>
      <c r="D123" s="2"/>
      <c r="E123" s="2"/>
      <c r="F123" s="2"/>
      <c r="G123" s="2"/>
      <c r="H123" s="34"/>
      <c r="I123" s="34"/>
      <c r="J123" s="34"/>
      <c r="K123" s="34"/>
    </row>
    <row r="124" spans="1:11" s="129" customFormat="1" ht="14" x14ac:dyDescent="0.2">
      <c r="A124" s="2"/>
      <c r="B124" s="2"/>
      <c r="C124" s="2"/>
      <c r="D124" s="2"/>
      <c r="E124" s="2"/>
      <c r="F124" s="2"/>
      <c r="G124" s="2"/>
      <c r="H124" s="34"/>
      <c r="I124" s="34"/>
      <c r="J124" s="34"/>
      <c r="K124" s="34"/>
    </row>
    <row r="125" spans="1:11" s="129" customFormat="1" ht="14" x14ac:dyDescent="0.2">
      <c r="A125" s="2"/>
      <c r="B125" s="2"/>
      <c r="C125" s="2"/>
      <c r="D125" s="2"/>
      <c r="E125" s="2"/>
      <c r="F125" s="2"/>
      <c r="G125" s="2"/>
      <c r="H125" s="34"/>
      <c r="I125" s="34"/>
      <c r="J125" s="34"/>
      <c r="K125" s="34"/>
    </row>
    <row r="126" spans="1:11" s="129" customFormat="1" ht="14" x14ac:dyDescent="0.2">
      <c r="A126" s="2"/>
      <c r="B126" s="2"/>
      <c r="C126" s="2"/>
      <c r="D126" s="2"/>
      <c r="E126" s="2"/>
      <c r="F126" s="34"/>
      <c r="G126" s="34"/>
      <c r="H126" s="34"/>
      <c r="I126" s="34"/>
      <c r="J126" s="34"/>
      <c r="K126" s="34"/>
    </row>
    <row r="127" spans="1:11" ht="14" x14ac:dyDescent="0.2">
      <c r="A127" s="2"/>
      <c r="B127" s="2"/>
      <c r="C127" s="2"/>
      <c r="D127" s="2"/>
      <c r="E127" s="2"/>
      <c r="F127" s="34"/>
      <c r="G127" s="34"/>
      <c r="H127" s="34"/>
      <c r="I127" s="34"/>
      <c r="J127" s="34"/>
      <c r="K127" s="34"/>
    </row>
    <row r="128" spans="1:11" ht="15" thickBot="1" x14ac:dyDescent="0.25">
      <c r="A128" s="2"/>
      <c r="B128" s="2"/>
      <c r="C128" s="2"/>
      <c r="D128" s="2"/>
      <c r="E128" s="2"/>
      <c r="F128" s="131">
        <v>1</v>
      </c>
      <c r="G128" s="132">
        <f t="shared" ref="G128" si="6">C128*F128</f>
        <v>0</v>
      </c>
      <c r="H128" s="131">
        <v>1</v>
      </c>
      <c r="I128" s="132">
        <f t="shared" ref="I128" si="7">C128*H128</f>
        <v>0</v>
      </c>
      <c r="J128" s="59">
        <v>1</v>
      </c>
      <c r="K128" s="60">
        <f t="shared" ref="K128" si="8">C128*J128</f>
        <v>0</v>
      </c>
    </row>
    <row r="129" spans="1:11" ht="14" x14ac:dyDescent="0.2">
      <c r="A129" s="2"/>
      <c r="B129" s="2"/>
      <c r="C129" s="2"/>
      <c r="D129" s="2"/>
      <c r="E129" s="2"/>
      <c r="F129" s="2"/>
      <c r="G129" s="2"/>
      <c r="H129" s="34"/>
      <c r="I129" s="34"/>
      <c r="J129" s="34"/>
      <c r="K129" s="34"/>
    </row>
    <row r="130" spans="1:11" ht="14" x14ac:dyDescent="0.2">
      <c r="A130" s="2"/>
      <c r="B130" s="2"/>
      <c r="C130" s="2"/>
      <c r="D130" s="2"/>
      <c r="E130" s="2"/>
      <c r="F130" s="124">
        <v>1</v>
      </c>
      <c r="G130" s="51">
        <f t="shared" ref="G130:G131" si="9">C130*F130</f>
        <v>0</v>
      </c>
      <c r="H130" s="52"/>
      <c r="I130" s="51">
        <f t="shared" ref="I130:K131" si="10">C130*H130</f>
        <v>0</v>
      </c>
      <c r="J130" s="52"/>
      <c r="K130" s="51">
        <f t="shared" ref="K130" si="11">E130*J130</f>
        <v>0</v>
      </c>
    </row>
    <row r="131" spans="1:11" ht="15" thickBot="1" x14ac:dyDescent="0.25">
      <c r="A131" s="2"/>
      <c r="B131" s="2"/>
      <c r="C131" s="2"/>
      <c r="D131" s="2"/>
      <c r="E131" s="2"/>
      <c r="F131" s="57"/>
      <c r="G131" s="58">
        <f t="shared" si="9"/>
        <v>0</v>
      </c>
      <c r="H131" s="57">
        <v>1</v>
      </c>
      <c r="I131" s="58">
        <f t="shared" si="10"/>
        <v>0</v>
      </c>
      <c r="J131" s="57">
        <v>1</v>
      </c>
      <c r="K131" s="58">
        <f t="shared" si="10"/>
        <v>0</v>
      </c>
    </row>
    <row r="132" spans="1:11" ht="14" x14ac:dyDescent="0.2">
      <c r="A132" s="2"/>
      <c r="B132" s="2"/>
      <c r="C132" s="2"/>
      <c r="D132" s="2"/>
      <c r="E132" s="2"/>
      <c r="F132" s="2"/>
      <c r="G132" s="2"/>
      <c r="H132" s="34"/>
      <c r="I132" s="34"/>
      <c r="J132" s="34"/>
      <c r="K132" s="34"/>
    </row>
    <row r="133" spans="1:11" ht="15" thickBot="1" x14ac:dyDescent="0.25">
      <c r="A133" s="2"/>
      <c r="B133" s="2"/>
      <c r="C133" s="2"/>
      <c r="D133" s="2"/>
      <c r="E133" s="2"/>
      <c r="F133" s="57">
        <v>1</v>
      </c>
      <c r="G133" s="58">
        <f t="shared" ref="G133" si="12">C133*F133</f>
        <v>0</v>
      </c>
      <c r="H133" s="57">
        <v>1</v>
      </c>
      <c r="I133" s="58">
        <f t="shared" ref="I133" si="13">C133*H133</f>
        <v>0</v>
      </c>
      <c r="J133" s="59">
        <v>1</v>
      </c>
      <c r="K133" s="60">
        <f t="shared" ref="K133" si="14">C133*J133</f>
        <v>0</v>
      </c>
    </row>
    <row r="134" spans="1:11" ht="14" x14ac:dyDescent="0.2">
      <c r="A134" s="2"/>
      <c r="B134" s="2"/>
      <c r="C134" s="2"/>
      <c r="D134" s="2"/>
      <c r="E134" s="2"/>
      <c r="F134" s="2"/>
      <c r="G134" s="2"/>
      <c r="H134" s="34"/>
      <c r="I134" s="34"/>
      <c r="J134" s="34"/>
      <c r="K134" s="34"/>
    </row>
    <row r="135" spans="1:11" ht="15" thickBot="1" x14ac:dyDescent="0.25">
      <c r="A135" s="2"/>
      <c r="B135" s="2"/>
      <c r="C135" s="2"/>
      <c r="D135" s="2"/>
      <c r="E135" s="2"/>
      <c r="F135" s="57">
        <v>1</v>
      </c>
      <c r="G135" s="58">
        <f t="shared" ref="G135" si="15">C135*F135</f>
        <v>0</v>
      </c>
      <c r="H135" s="57">
        <v>1</v>
      </c>
      <c r="I135" s="58">
        <f t="shared" ref="I135" si="16">C135*H135</f>
        <v>0</v>
      </c>
      <c r="J135" s="59">
        <v>1</v>
      </c>
      <c r="K135" s="60">
        <f t="shared" ref="K135" si="17">C135*J135</f>
        <v>0</v>
      </c>
    </row>
    <row r="136" spans="1:11" ht="14" x14ac:dyDescent="0.2">
      <c r="A136" s="2"/>
      <c r="B136" s="2"/>
      <c r="C136" s="2"/>
      <c r="D136" s="2"/>
      <c r="E136" s="2"/>
      <c r="F136" s="2"/>
      <c r="G136" s="2"/>
      <c r="H136" s="34"/>
      <c r="I136" s="34"/>
      <c r="J136" s="34"/>
      <c r="K136" s="34"/>
    </row>
    <row r="137" spans="1:11" ht="14" x14ac:dyDescent="0.2">
      <c r="A137" s="2"/>
      <c r="B137" s="2"/>
      <c r="C137" s="2"/>
      <c r="D137" s="2"/>
      <c r="E137" s="2"/>
      <c r="F137" s="2"/>
      <c r="G137" s="2"/>
      <c r="H137" s="34"/>
      <c r="I137" s="34"/>
      <c r="J137" s="34"/>
      <c r="K137" s="34"/>
    </row>
    <row r="138" spans="1:11" ht="14" x14ac:dyDescent="0.2">
      <c r="A138" s="2"/>
      <c r="B138" s="2"/>
      <c r="C138" s="2"/>
      <c r="D138" s="2"/>
      <c r="E138" s="2"/>
      <c r="F138" s="2"/>
      <c r="G138" s="2"/>
      <c r="H138" s="34"/>
      <c r="I138" s="34"/>
      <c r="J138" s="34"/>
      <c r="K138" s="34"/>
    </row>
    <row r="139" spans="1:11" ht="14" x14ac:dyDescent="0.2">
      <c r="A139" s="2"/>
      <c r="B139" s="2"/>
      <c r="C139" s="2"/>
      <c r="D139" s="2"/>
      <c r="E139" s="2"/>
      <c r="F139" s="2"/>
      <c r="G139" s="2"/>
    </row>
    <row r="140" spans="1:11" ht="14" x14ac:dyDescent="0.2">
      <c r="A140" s="2"/>
      <c r="B140" s="2"/>
      <c r="C140" s="2"/>
      <c r="D140" s="2"/>
      <c r="E140" s="2"/>
      <c r="F140" s="2"/>
      <c r="G140" s="2"/>
    </row>
    <row r="141" spans="1:11" ht="14" x14ac:dyDescent="0.2">
      <c r="A141" s="2"/>
      <c r="B141" s="2"/>
      <c r="C141" s="2"/>
      <c r="D141" s="2"/>
      <c r="E141" s="2"/>
      <c r="F141" s="2"/>
      <c r="G141" s="2"/>
    </row>
    <row r="142" spans="1:11" ht="14" x14ac:dyDescent="0.2">
      <c r="A142" s="2"/>
      <c r="B142" s="2"/>
      <c r="C142" s="2"/>
      <c r="D142" s="2"/>
      <c r="E142" s="2"/>
      <c r="F142" s="2"/>
      <c r="G142" s="2"/>
    </row>
    <row r="143" spans="1:11" ht="14" x14ac:dyDescent="0.2">
      <c r="A143" s="2"/>
      <c r="B143" s="2"/>
      <c r="C143" s="2"/>
      <c r="D143" s="2"/>
      <c r="E143" s="2"/>
      <c r="F143" s="2"/>
      <c r="G143" s="2"/>
    </row>
    <row r="144" spans="1:11" ht="14" x14ac:dyDescent="0.2">
      <c r="A144" s="2"/>
      <c r="B144" s="2"/>
      <c r="C144" s="2"/>
      <c r="D144" s="2"/>
      <c r="E144" s="2"/>
      <c r="F144" s="2"/>
      <c r="G144" s="2"/>
    </row>
    <row r="145" spans="1:7" ht="14" x14ac:dyDescent="0.2">
      <c r="A145" s="2"/>
      <c r="B145" s="2"/>
      <c r="C145" s="2"/>
      <c r="D145" s="2"/>
      <c r="E145" s="2"/>
      <c r="F145" s="2"/>
      <c r="G145" s="2"/>
    </row>
    <row r="146" spans="1:7" ht="14" x14ac:dyDescent="0.2">
      <c r="A146" s="2"/>
      <c r="B146" s="2"/>
      <c r="C146" s="2"/>
      <c r="D146" s="2"/>
      <c r="E146" s="2"/>
      <c r="F146" s="2"/>
      <c r="G146" s="2"/>
    </row>
    <row r="147" spans="1:7" ht="14" x14ac:dyDescent="0.2">
      <c r="A147" s="2"/>
      <c r="B147" s="2"/>
      <c r="C147" s="2"/>
      <c r="D147" s="2"/>
      <c r="E147" s="2"/>
      <c r="F147" s="2"/>
      <c r="G147" s="2"/>
    </row>
    <row r="148" spans="1:7" ht="14" x14ac:dyDescent="0.2">
      <c r="A148" s="2"/>
      <c r="B148" s="2"/>
      <c r="C148" s="2"/>
      <c r="D148" s="2"/>
      <c r="E148" s="2"/>
      <c r="F148" s="2"/>
      <c r="G148" s="2"/>
    </row>
    <row r="149" spans="1:7" ht="14" x14ac:dyDescent="0.2">
      <c r="A149" s="2"/>
      <c r="B149" s="2"/>
      <c r="C149" s="2"/>
      <c r="D149" s="2"/>
      <c r="E149" s="2"/>
      <c r="F149" s="2"/>
      <c r="G149" s="2"/>
    </row>
    <row r="150" spans="1:7" ht="14" x14ac:dyDescent="0.2">
      <c r="A150" s="2"/>
      <c r="B150" s="2"/>
      <c r="C150" s="2"/>
      <c r="D150" s="2"/>
      <c r="E150" s="2"/>
      <c r="F150" s="2"/>
      <c r="G150" s="2"/>
    </row>
    <row r="151" spans="1:7" ht="14" x14ac:dyDescent="0.2">
      <c r="A151" s="2"/>
      <c r="B151" s="2"/>
      <c r="C151" s="2"/>
      <c r="D151" s="2"/>
      <c r="E151" s="2"/>
      <c r="F151" s="2"/>
      <c r="G151" s="2"/>
    </row>
    <row r="152" spans="1:7" ht="14" x14ac:dyDescent="0.2">
      <c r="A152" s="2"/>
      <c r="B152" s="2"/>
      <c r="C152" s="2"/>
      <c r="D152" s="2"/>
      <c r="E152" s="2"/>
      <c r="F152" s="2"/>
      <c r="G152" s="2"/>
    </row>
    <row r="153" spans="1:7" ht="14" x14ac:dyDescent="0.2">
      <c r="A153" s="2"/>
      <c r="B153" s="2"/>
      <c r="C153" s="2"/>
      <c r="D153" s="2"/>
      <c r="E153" s="2"/>
      <c r="F153" s="2"/>
      <c r="G153" s="2"/>
    </row>
    <row r="154" spans="1:7" ht="14" x14ac:dyDescent="0.2">
      <c r="A154" s="2"/>
      <c r="B154" s="2"/>
      <c r="C154" s="2"/>
      <c r="D154" s="2"/>
      <c r="E154" s="2"/>
      <c r="F154" s="2"/>
      <c r="G154" s="2"/>
    </row>
    <row r="155" spans="1:7" ht="14" x14ac:dyDescent="0.2">
      <c r="A155" s="2"/>
      <c r="B155" s="2"/>
      <c r="C155" s="2"/>
      <c r="D155" s="2"/>
      <c r="E155" s="2"/>
      <c r="F155" s="2"/>
      <c r="G155" s="2"/>
    </row>
    <row r="156" spans="1:7" ht="14" x14ac:dyDescent="0.2">
      <c r="A156" s="2"/>
      <c r="B156" s="2"/>
      <c r="C156" s="2"/>
      <c r="D156" s="2"/>
      <c r="E156" s="2"/>
      <c r="F156" s="2"/>
      <c r="G156" s="2"/>
    </row>
    <row r="157" spans="1:7" ht="14" x14ac:dyDescent="0.2">
      <c r="A157" s="2"/>
      <c r="B157" s="2"/>
      <c r="C157" s="2"/>
      <c r="D157" s="2"/>
      <c r="E157" s="2"/>
      <c r="F157" s="2"/>
      <c r="G157" s="2"/>
    </row>
    <row r="158" spans="1:7" ht="14" x14ac:dyDescent="0.2">
      <c r="A158" s="2"/>
      <c r="B158" s="2"/>
      <c r="C158" s="2"/>
      <c r="D158" s="2"/>
      <c r="E158" s="2"/>
      <c r="F158" s="2"/>
      <c r="G158" s="2"/>
    </row>
    <row r="159" spans="1:7" ht="14" x14ac:dyDescent="0.2">
      <c r="A159" s="2"/>
      <c r="B159" s="2"/>
      <c r="C159" s="2"/>
      <c r="D159" s="2"/>
      <c r="E159" s="2"/>
      <c r="F159" s="2"/>
      <c r="G159" s="2"/>
    </row>
    <row r="160" spans="1:7" ht="14" x14ac:dyDescent="0.2">
      <c r="A160" s="2"/>
      <c r="B160" s="2"/>
      <c r="C160" s="2"/>
      <c r="D160" s="2"/>
      <c r="E160" s="2"/>
      <c r="F160" s="2"/>
      <c r="G160" s="2"/>
    </row>
    <row r="161" spans="1:7" ht="14" x14ac:dyDescent="0.2">
      <c r="A161" s="2"/>
      <c r="B161" s="2"/>
      <c r="C161" s="2"/>
      <c r="D161" s="2"/>
      <c r="E161" s="2"/>
      <c r="F161" s="2"/>
      <c r="G161" s="2"/>
    </row>
    <row r="162" spans="1:7" ht="14" x14ac:dyDescent="0.2">
      <c r="A162" s="2"/>
      <c r="B162" s="2"/>
      <c r="C162" s="2"/>
      <c r="D162" s="2"/>
      <c r="E162" s="2"/>
      <c r="F162" s="2"/>
      <c r="G162" s="2"/>
    </row>
    <row r="163" spans="1:7" ht="14" x14ac:dyDescent="0.2">
      <c r="A163" s="2"/>
      <c r="B163" s="2"/>
      <c r="C163" s="2"/>
      <c r="D163" s="2"/>
      <c r="E163" s="2"/>
      <c r="F163" s="2"/>
      <c r="G163" s="2"/>
    </row>
    <row r="164" spans="1:7" ht="14" x14ac:dyDescent="0.2">
      <c r="A164" s="2"/>
      <c r="B164" s="2"/>
      <c r="C164" s="2"/>
      <c r="D164" s="2"/>
      <c r="E164" s="2"/>
      <c r="F164" s="2"/>
      <c r="G164" s="2"/>
    </row>
    <row r="165" spans="1:7" ht="14" x14ac:dyDescent="0.2">
      <c r="A165" s="2"/>
      <c r="B165" s="2"/>
      <c r="C165" s="2"/>
      <c r="D165" s="2"/>
      <c r="E165" s="2"/>
      <c r="F165" s="2"/>
      <c r="G165" s="2"/>
    </row>
    <row r="166" spans="1:7" ht="14" x14ac:dyDescent="0.2">
      <c r="A166" s="2"/>
      <c r="B166" s="2"/>
      <c r="C166" s="2"/>
      <c r="D166" s="2"/>
      <c r="E166" s="2"/>
      <c r="F166" s="2"/>
      <c r="G166" s="2"/>
    </row>
    <row r="167" spans="1:7" ht="14" x14ac:dyDescent="0.2">
      <c r="A167" s="2"/>
      <c r="B167" s="2"/>
      <c r="C167" s="2"/>
      <c r="D167" s="2"/>
      <c r="E167" s="2"/>
      <c r="F167" s="2"/>
      <c r="G167" s="2"/>
    </row>
    <row r="168" spans="1:7" ht="14" x14ac:dyDescent="0.2">
      <c r="A168" s="2"/>
      <c r="B168" s="2"/>
      <c r="C168" s="2"/>
      <c r="D168" s="2"/>
      <c r="E168" s="2"/>
      <c r="F168" s="2"/>
      <c r="G168" s="2"/>
    </row>
    <row r="169" spans="1:7" ht="14" x14ac:dyDescent="0.2">
      <c r="A169" s="2"/>
      <c r="B169" s="2"/>
      <c r="C169" s="2"/>
      <c r="D169" s="2"/>
      <c r="E169" s="2"/>
      <c r="F169" s="2"/>
      <c r="G169" s="2"/>
    </row>
    <row r="170" spans="1:7" ht="14" x14ac:dyDescent="0.2">
      <c r="A170" s="2"/>
      <c r="B170" s="2"/>
      <c r="C170" s="2"/>
      <c r="D170" s="2"/>
      <c r="E170" s="2"/>
      <c r="F170" s="2"/>
      <c r="G170" s="2"/>
    </row>
    <row r="171" spans="1:7" ht="14" x14ac:dyDescent="0.2">
      <c r="A171" s="2"/>
      <c r="B171" s="2"/>
      <c r="C171" s="2"/>
      <c r="D171" s="2"/>
      <c r="E171" s="2"/>
      <c r="F171" s="2"/>
      <c r="G171" s="2"/>
    </row>
    <row r="172" spans="1:7" ht="14" x14ac:dyDescent="0.2">
      <c r="A172" s="2"/>
      <c r="B172" s="2"/>
      <c r="C172" s="2"/>
      <c r="D172" s="2"/>
      <c r="E172" s="2"/>
      <c r="F172" s="2"/>
      <c r="G172" s="2"/>
    </row>
    <row r="173" spans="1:7" ht="14" x14ac:dyDescent="0.2">
      <c r="A173" s="2"/>
      <c r="B173" s="2"/>
      <c r="C173" s="2"/>
      <c r="D173" s="2"/>
      <c r="E173" s="2"/>
      <c r="F173" s="2"/>
      <c r="G173" s="2"/>
    </row>
    <row r="174" spans="1:7" ht="14" x14ac:dyDescent="0.2">
      <c r="A174" s="2"/>
      <c r="B174" s="2"/>
      <c r="C174" s="2"/>
      <c r="D174" s="2"/>
      <c r="E174" s="2"/>
      <c r="F174" s="2"/>
      <c r="G174" s="2"/>
    </row>
    <row r="175" spans="1:7" ht="14" x14ac:dyDescent="0.2">
      <c r="A175" s="2"/>
      <c r="B175" s="2"/>
      <c r="C175" s="2"/>
      <c r="D175" s="2"/>
      <c r="E175" s="2"/>
      <c r="F175" s="2"/>
      <c r="G175" s="2"/>
    </row>
    <row r="176" spans="1:7" ht="14" x14ac:dyDescent="0.2">
      <c r="A176" s="2"/>
      <c r="B176" s="2"/>
      <c r="C176" s="2"/>
      <c r="D176" s="2"/>
      <c r="E176" s="2"/>
      <c r="F176" s="2"/>
      <c r="G176" s="2"/>
    </row>
    <row r="177" spans="1:7" ht="14" x14ac:dyDescent="0.2">
      <c r="A177" s="2"/>
      <c r="B177" s="2"/>
      <c r="C177" s="2"/>
      <c r="D177" s="2"/>
      <c r="E177" s="2"/>
      <c r="F177" s="2"/>
      <c r="G177" s="2"/>
    </row>
    <row r="178" spans="1:7" ht="14" x14ac:dyDescent="0.2">
      <c r="A178" s="2"/>
      <c r="B178" s="2"/>
      <c r="C178" s="2"/>
      <c r="D178" s="2"/>
      <c r="E178" s="2"/>
      <c r="F178" s="2"/>
      <c r="G178" s="2"/>
    </row>
    <row r="179" spans="1:7" ht="14" x14ac:dyDescent="0.2">
      <c r="A179" s="2"/>
      <c r="B179" s="2"/>
      <c r="C179" s="2"/>
      <c r="D179" s="2"/>
      <c r="E179" s="2"/>
      <c r="F179" s="2"/>
      <c r="G179" s="2"/>
    </row>
    <row r="180" spans="1:7" ht="14" x14ac:dyDescent="0.2">
      <c r="A180" s="2"/>
      <c r="B180" s="2"/>
      <c r="C180" s="2"/>
      <c r="D180" s="2"/>
      <c r="E180" s="2"/>
      <c r="F180" s="2"/>
      <c r="G180" s="2"/>
    </row>
    <row r="181" spans="1:7" ht="14" x14ac:dyDescent="0.2">
      <c r="A181" s="2"/>
      <c r="B181" s="2"/>
      <c r="C181" s="2"/>
      <c r="D181" s="2"/>
      <c r="E181" s="2"/>
      <c r="F181" s="2"/>
      <c r="G181" s="2"/>
    </row>
    <row r="182" spans="1:7" ht="14" x14ac:dyDescent="0.2">
      <c r="A182" s="2"/>
      <c r="B182" s="2"/>
      <c r="C182" s="2"/>
      <c r="D182" s="2"/>
      <c r="E182" s="2"/>
      <c r="F182" s="2"/>
      <c r="G182" s="2"/>
    </row>
    <row r="183" spans="1:7" ht="14" x14ac:dyDescent="0.2">
      <c r="A183" s="2"/>
      <c r="B183" s="2"/>
      <c r="C183" s="2"/>
      <c r="D183" s="2"/>
      <c r="E183" s="2"/>
      <c r="F183" s="2"/>
      <c r="G183" s="2"/>
    </row>
    <row r="184" spans="1:7" ht="14" x14ac:dyDescent="0.2">
      <c r="A184" s="2"/>
      <c r="B184" s="2"/>
      <c r="C184" s="2"/>
      <c r="D184" s="2"/>
      <c r="E184" s="2"/>
      <c r="F184" s="2"/>
      <c r="G184" s="2"/>
    </row>
  </sheetData>
  <mergeCells count="2">
    <mergeCell ref="A39:C39"/>
    <mergeCell ref="A40:C40"/>
  </mergeCells>
  <conditionalFormatting sqref="D40:D114">
    <cfRule type="cellIs" dxfId="9" priority="1" operator="lessThan">
      <formula>-0.05</formula>
    </cfRule>
    <cfRule type="cellIs" dxfId="8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2DBDD2-25DB-4917-9F3A-F15EBCF2C32F}">
  <sheetPr>
    <pageSetUpPr fitToPage="1"/>
  </sheetPr>
  <dimension ref="A1:N126"/>
  <sheetViews>
    <sheetView zoomScaleNormal="100" zoomScaleSheetLayoutView="100" workbookViewId="0">
      <selection activeCell="B1" sqref="B1"/>
    </sheetView>
  </sheetViews>
  <sheetFormatPr baseColWidth="10" defaultColWidth="11.5" defaultRowHeight="14" x14ac:dyDescent="0.2"/>
  <cols>
    <col min="1" max="1" width="10.33203125" style="2" customWidth="1"/>
    <col min="2" max="2" width="31.5" style="2" customWidth="1"/>
    <col min="3" max="3" width="7" style="2" customWidth="1"/>
    <col min="4" max="4" width="9.33203125" style="2" bestFit="1" customWidth="1"/>
    <col min="5" max="5" width="9.83203125" style="2" bestFit="1" customWidth="1"/>
    <col min="6" max="6" width="9.33203125" style="2" bestFit="1" customWidth="1"/>
    <col min="7" max="7" width="9.83203125" style="2" bestFit="1" customWidth="1"/>
    <col min="8" max="8" width="9.33203125" style="2" customWidth="1"/>
    <col min="9" max="9" width="10.6640625" style="2" customWidth="1"/>
    <col min="10" max="10" width="9.33203125" style="2" customWidth="1"/>
    <col min="11" max="11" width="10.6640625" style="2" customWidth="1"/>
    <col min="12" max="16384" width="11.5" style="5"/>
  </cols>
  <sheetData>
    <row r="1" spans="1:14" x14ac:dyDescent="0.2">
      <c r="A1" s="1" t="s">
        <v>111</v>
      </c>
      <c r="B1" s="2" t="s">
        <v>0</v>
      </c>
      <c r="D1" s="3" t="s">
        <v>1</v>
      </c>
      <c r="F1" s="3" t="s">
        <v>2</v>
      </c>
      <c r="H1" s="3" t="s">
        <v>3</v>
      </c>
      <c r="J1" s="4" t="s">
        <v>4</v>
      </c>
      <c r="L1" s="2"/>
      <c r="M1" s="2"/>
    </row>
    <row r="2" spans="1:14" x14ac:dyDescent="0.2">
      <c r="A2" s="6"/>
      <c r="C2" s="7" t="s">
        <v>5</v>
      </c>
      <c r="D2" s="8" t="str">
        <f>CONCATENATE(A1,"s")</f>
        <v>BDBs</v>
      </c>
      <c r="E2" s="9"/>
      <c r="F2" s="8" t="str">
        <f>CONCATENATE(A1,"d")</f>
        <v>BDBd</v>
      </c>
      <c r="G2" s="9"/>
      <c r="H2" s="8" t="str">
        <f>CONCATENATE(A1,"p")</f>
        <v>BDBp</v>
      </c>
      <c r="I2" s="5"/>
      <c r="J2" s="10" t="str">
        <f>CONCATENATE(A1,"e")</f>
        <v>BDBe</v>
      </c>
      <c r="K2" s="5"/>
      <c r="L2" s="2"/>
      <c r="M2" s="2"/>
      <c r="N2" s="2"/>
    </row>
    <row r="3" spans="1:14" x14ac:dyDescent="0.2">
      <c r="B3" s="2" t="s">
        <v>6</v>
      </c>
      <c r="D3" s="11"/>
      <c r="E3" s="12">
        <v>59</v>
      </c>
      <c r="F3" s="5"/>
      <c r="G3" s="12">
        <f>E3+15</f>
        <v>74</v>
      </c>
      <c r="H3" s="5"/>
      <c r="I3" s="13">
        <f>G3+15</f>
        <v>89</v>
      </c>
      <c r="J3" s="14"/>
      <c r="K3" s="13">
        <f>I3+15</f>
        <v>104</v>
      </c>
      <c r="L3" s="2"/>
      <c r="M3" s="2"/>
      <c r="N3" s="2"/>
    </row>
    <row r="4" spans="1:14" ht="15" thickBot="1" x14ac:dyDescent="0.25">
      <c r="B4" s="15" t="s">
        <v>7</v>
      </c>
      <c r="D4" s="11"/>
      <c r="E4" s="16">
        <f>E3+10</f>
        <v>69</v>
      </c>
      <c r="F4" s="17"/>
      <c r="G4" s="16">
        <f>G3+10</f>
        <v>84</v>
      </c>
      <c r="H4" s="17"/>
      <c r="I4" s="16">
        <f>I3+10</f>
        <v>99</v>
      </c>
      <c r="J4" s="17"/>
      <c r="K4" s="16">
        <f>K3+10</f>
        <v>114</v>
      </c>
      <c r="L4" s="2"/>
      <c r="M4" s="2"/>
      <c r="N4" s="2"/>
    </row>
    <row r="5" spans="1:14" x14ac:dyDescent="0.2">
      <c r="A5" s="18" t="s">
        <v>8</v>
      </c>
      <c r="B5" s="19" t="s">
        <v>9</v>
      </c>
      <c r="C5" s="20">
        <v>0.63</v>
      </c>
      <c r="D5" s="21">
        <v>4</v>
      </c>
      <c r="E5" s="20">
        <f>C5*D5</f>
        <v>2.52</v>
      </c>
      <c r="F5" s="21">
        <v>4</v>
      </c>
      <c r="G5" s="20">
        <f t="shared" ref="G5:G16" si="0">C5*F5</f>
        <v>2.52</v>
      </c>
      <c r="H5" s="21">
        <v>4</v>
      </c>
      <c r="I5" s="20">
        <f t="shared" ref="I5:I16" si="1">C5*H5</f>
        <v>2.52</v>
      </c>
      <c r="J5" s="21">
        <v>5</v>
      </c>
      <c r="K5" s="22">
        <f>C5*J5</f>
        <v>3.15</v>
      </c>
      <c r="L5" s="2"/>
      <c r="M5" s="2"/>
      <c r="N5" s="2"/>
    </row>
    <row r="6" spans="1:14" x14ac:dyDescent="0.2">
      <c r="A6" s="23" t="s">
        <v>10</v>
      </c>
      <c r="B6" s="24" t="s">
        <v>11</v>
      </c>
      <c r="C6" s="25">
        <v>0.96</v>
      </c>
      <c r="D6" s="26">
        <v>2</v>
      </c>
      <c r="E6" s="25">
        <f>C6*D6</f>
        <v>1.92</v>
      </c>
      <c r="F6" s="26">
        <v>3</v>
      </c>
      <c r="G6" s="25">
        <f t="shared" si="0"/>
        <v>2.88</v>
      </c>
      <c r="H6" s="26">
        <v>4</v>
      </c>
      <c r="I6" s="25">
        <f t="shared" si="1"/>
        <v>3.84</v>
      </c>
      <c r="J6" s="26">
        <v>5</v>
      </c>
      <c r="K6" s="27">
        <f t="shared" ref="K6:K16" si="2">C6*J6</f>
        <v>4.8</v>
      </c>
      <c r="L6" s="2"/>
      <c r="M6" s="2"/>
      <c r="N6" s="2"/>
    </row>
    <row r="7" spans="1:14" x14ac:dyDescent="0.2">
      <c r="A7" s="23" t="s">
        <v>12</v>
      </c>
      <c r="B7" s="24" t="s">
        <v>13</v>
      </c>
      <c r="C7" s="28">
        <v>1.1200000000000001</v>
      </c>
      <c r="D7" s="29">
        <v>2</v>
      </c>
      <c r="E7" s="25">
        <f>C7*D7</f>
        <v>2.2400000000000002</v>
      </c>
      <c r="F7" s="29">
        <v>2</v>
      </c>
      <c r="G7" s="25">
        <f t="shared" si="0"/>
        <v>2.2400000000000002</v>
      </c>
      <c r="H7" s="29">
        <v>3</v>
      </c>
      <c r="I7" s="25">
        <f t="shared" si="1"/>
        <v>3.3600000000000003</v>
      </c>
      <c r="J7" s="26">
        <v>4</v>
      </c>
      <c r="K7" s="27">
        <f t="shared" si="2"/>
        <v>4.4800000000000004</v>
      </c>
      <c r="L7" s="2"/>
      <c r="M7" s="2"/>
      <c r="N7" s="2"/>
    </row>
    <row r="8" spans="1:14" x14ac:dyDescent="0.2">
      <c r="A8" s="23" t="s">
        <v>14</v>
      </c>
      <c r="B8" s="30" t="s">
        <v>15</v>
      </c>
      <c r="C8" s="25">
        <v>1.47</v>
      </c>
      <c r="D8" s="31">
        <v>1</v>
      </c>
      <c r="E8" s="25">
        <f t="shared" ref="E8:E16" si="3">C8*D8</f>
        <v>1.47</v>
      </c>
      <c r="F8" s="29">
        <v>2</v>
      </c>
      <c r="G8" s="25">
        <f t="shared" si="0"/>
        <v>2.94</v>
      </c>
      <c r="H8" s="29">
        <v>2</v>
      </c>
      <c r="I8" s="25">
        <f t="shared" si="1"/>
        <v>2.94</v>
      </c>
      <c r="J8" s="26">
        <v>3</v>
      </c>
      <c r="K8" s="27">
        <f t="shared" si="2"/>
        <v>4.41</v>
      </c>
      <c r="L8" s="2"/>
      <c r="M8" s="2"/>
      <c r="N8" s="2"/>
    </row>
    <row r="9" spans="1:14" x14ac:dyDescent="0.2">
      <c r="A9" s="32" t="s">
        <v>16</v>
      </c>
      <c r="B9" s="30" t="s">
        <v>17</v>
      </c>
      <c r="C9" s="25">
        <v>1.28</v>
      </c>
      <c r="D9" s="31">
        <v>1</v>
      </c>
      <c r="E9" s="25">
        <f>C9*D9</f>
        <v>1.28</v>
      </c>
      <c r="F9" s="31">
        <v>1</v>
      </c>
      <c r="G9" s="25">
        <f>C9*F9</f>
        <v>1.28</v>
      </c>
      <c r="H9" s="31">
        <v>2</v>
      </c>
      <c r="I9" s="25">
        <f>C9*H9</f>
        <v>2.56</v>
      </c>
      <c r="J9" s="26">
        <v>2</v>
      </c>
      <c r="K9" s="27">
        <f>C9*J9</f>
        <v>2.56</v>
      </c>
      <c r="L9" s="2"/>
      <c r="M9" s="2"/>
      <c r="N9" s="2"/>
    </row>
    <row r="10" spans="1:14" x14ac:dyDescent="0.2">
      <c r="A10" s="33" t="s">
        <v>12</v>
      </c>
      <c r="B10" s="34" t="s">
        <v>18</v>
      </c>
      <c r="C10" s="25">
        <v>0.92</v>
      </c>
      <c r="D10" s="26">
        <v>0</v>
      </c>
      <c r="E10" s="25">
        <f t="shared" si="3"/>
        <v>0</v>
      </c>
      <c r="F10" s="26">
        <v>2</v>
      </c>
      <c r="G10" s="25">
        <f t="shared" si="0"/>
        <v>1.84</v>
      </c>
      <c r="H10" s="29">
        <v>2</v>
      </c>
      <c r="I10" s="25">
        <f t="shared" si="1"/>
        <v>1.84</v>
      </c>
      <c r="J10" s="26">
        <v>3</v>
      </c>
      <c r="K10" s="27">
        <f>C10*J10</f>
        <v>2.7600000000000002</v>
      </c>
      <c r="L10" s="2"/>
      <c r="M10" s="2"/>
      <c r="N10" s="2"/>
    </row>
    <row r="11" spans="1:14" x14ac:dyDescent="0.2">
      <c r="A11" s="35"/>
      <c r="B11" s="36" t="s">
        <v>19</v>
      </c>
      <c r="C11" s="37">
        <v>0.23</v>
      </c>
      <c r="D11" s="38">
        <v>3</v>
      </c>
      <c r="E11" s="39">
        <f t="shared" si="3"/>
        <v>0.69000000000000006</v>
      </c>
      <c r="F11" s="38">
        <v>3</v>
      </c>
      <c r="G11" s="39">
        <f t="shared" si="0"/>
        <v>0.69000000000000006</v>
      </c>
      <c r="H11" s="38">
        <v>3</v>
      </c>
      <c r="I11" s="39">
        <f t="shared" si="1"/>
        <v>0.69000000000000006</v>
      </c>
      <c r="J11" s="40">
        <v>3</v>
      </c>
      <c r="K11" s="41">
        <f t="shared" si="2"/>
        <v>0.69000000000000006</v>
      </c>
      <c r="L11" s="2"/>
      <c r="M11" s="2"/>
      <c r="N11" s="2"/>
    </row>
    <row r="12" spans="1:14" s="2" customFormat="1" x14ac:dyDescent="0.2">
      <c r="A12" s="42"/>
      <c r="C12" s="43"/>
      <c r="D12" s="44"/>
      <c r="E12" s="25">
        <f t="shared" si="3"/>
        <v>0</v>
      </c>
      <c r="F12" s="44"/>
      <c r="G12" s="25">
        <f t="shared" si="0"/>
        <v>0</v>
      </c>
      <c r="H12" s="29"/>
      <c r="I12" s="25">
        <f t="shared" si="1"/>
        <v>0</v>
      </c>
      <c r="J12" s="26"/>
      <c r="K12" s="27">
        <f t="shared" si="2"/>
        <v>0</v>
      </c>
    </row>
    <row r="13" spans="1:14" x14ac:dyDescent="0.2">
      <c r="A13" s="45"/>
      <c r="B13" s="5"/>
      <c r="C13" s="5"/>
      <c r="D13" s="46"/>
      <c r="E13" s="25">
        <f t="shared" si="3"/>
        <v>0</v>
      </c>
      <c r="F13" s="46"/>
      <c r="G13" s="25">
        <f t="shared" si="0"/>
        <v>0</v>
      </c>
      <c r="H13" s="26"/>
      <c r="I13" s="25">
        <f t="shared" si="1"/>
        <v>0</v>
      </c>
      <c r="J13" s="26"/>
      <c r="K13" s="27">
        <f t="shared" si="2"/>
        <v>0</v>
      </c>
      <c r="L13" s="2"/>
      <c r="M13" s="2"/>
      <c r="N13" s="2"/>
    </row>
    <row r="14" spans="1:14" s="2" customFormat="1" x14ac:dyDescent="0.2">
      <c r="A14" s="42"/>
      <c r="C14" s="43"/>
      <c r="D14" s="44"/>
      <c r="E14" s="25">
        <f t="shared" si="3"/>
        <v>0</v>
      </c>
      <c r="F14" s="44"/>
      <c r="G14" s="25">
        <f t="shared" si="0"/>
        <v>0</v>
      </c>
      <c r="H14" s="29"/>
      <c r="I14" s="25">
        <f t="shared" si="1"/>
        <v>0</v>
      </c>
      <c r="J14" s="26"/>
      <c r="K14" s="27">
        <f t="shared" si="2"/>
        <v>0</v>
      </c>
    </row>
    <row r="15" spans="1:14" x14ac:dyDescent="0.2">
      <c r="A15" s="47" t="s">
        <v>20</v>
      </c>
      <c r="B15" s="48" t="s">
        <v>21</v>
      </c>
      <c r="C15" s="49">
        <v>5.12</v>
      </c>
      <c r="D15" s="50">
        <v>1</v>
      </c>
      <c r="E15" s="51">
        <f t="shared" si="3"/>
        <v>5.12</v>
      </c>
      <c r="F15" s="50">
        <v>1</v>
      </c>
      <c r="G15" s="51">
        <f t="shared" si="0"/>
        <v>5.12</v>
      </c>
      <c r="H15" s="52"/>
      <c r="I15" s="51">
        <f t="shared" si="1"/>
        <v>0</v>
      </c>
      <c r="J15" s="52"/>
      <c r="K15" s="53">
        <f t="shared" si="2"/>
        <v>0</v>
      </c>
      <c r="L15" s="2"/>
      <c r="M15" s="2"/>
      <c r="N15" s="2"/>
    </row>
    <row r="16" spans="1:14" ht="15" thickBot="1" x14ac:dyDescent="0.25">
      <c r="A16" s="54" t="s">
        <v>22</v>
      </c>
      <c r="B16" s="55" t="s">
        <v>23</v>
      </c>
      <c r="C16" s="56">
        <v>5.94</v>
      </c>
      <c r="D16" s="57"/>
      <c r="E16" s="58">
        <f t="shared" si="3"/>
        <v>0</v>
      </c>
      <c r="F16" s="57"/>
      <c r="G16" s="58">
        <f t="shared" si="0"/>
        <v>0</v>
      </c>
      <c r="H16" s="57">
        <v>1</v>
      </c>
      <c r="I16" s="58">
        <f t="shared" si="1"/>
        <v>5.94</v>
      </c>
      <c r="J16" s="59">
        <v>1</v>
      </c>
      <c r="K16" s="60">
        <f t="shared" si="2"/>
        <v>5.94</v>
      </c>
      <c r="L16" s="2"/>
      <c r="M16" s="2"/>
      <c r="N16" s="2"/>
    </row>
    <row r="17" spans="1:14" x14ac:dyDescent="0.2">
      <c r="A17" s="61"/>
      <c r="B17" s="61" t="s">
        <v>24</v>
      </c>
      <c r="C17" s="62"/>
      <c r="E17" s="63">
        <f>SUM(E5:E16)</f>
        <v>15.239999999999998</v>
      </c>
      <c r="F17" s="64"/>
      <c r="G17" s="63">
        <f>SUM(G5:G16)</f>
        <v>19.509999999999998</v>
      </c>
      <c r="H17" s="64"/>
      <c r="I17" s="63">
        <f>SUM(I5:I16)</f>
        <v>23.69</v>
      </c>
      <c r="J17" s="64"/>
      <c r="K17" s="63">
        <f>SUM(K5:K16)</f>
        <v>28.790000000000003</v>
      </c>
      <c r="L17" s="64"/>
      <c r="M17" s="2"/>
      <c r="N17" s="2"/>
    </row>
    <row r="18" spans="1:14" x14ac:dyDescent="0.2">
      <c r="B18" s="2" t="s">
        <v>25</v>
      </c>
      <c r="D18" s="11"/>
      <c r="E18" s="43">
        <f>E3</f>
        <v>59</v>
      </c>
      <c r="F18" s="11"/>
      <c r="G18" s="43">
        <f>G3</f>
        <v>74</v>
      </c>
      <c r="H18" s="11"/>
      <c r="I18" s="43">
        <f>I3</f>
        <v>89</v>
      </c>
      <c r="J18" s="11"/>
      <c r="K18" s="43">
        <f>K3</f>
        <v>104</v>
      </c>
      <c r="L18" s="2"/>
      <c r="M18" s="2"/>
      <c r="N18" s="2"/>
    </row>
    <row r="19" spans="1:14" x14ac:dyDescent="0.2">
      <c r="B19" s="2" t="s">
        <v>26</v>
      </c>
      <c r="C19" s="65">
        <v>0.71</v>
      </c>
      <c r="D19" s="11"/>
      <c r="E19" s="43">
        <f>E18*$C19</f>
        <v>41.89</v>
      </c>
      <c r="F19" s="11"/>
      <c r="G19" s="43">
        <f>G18*$C19</f>
        <v>52.54</v>
      </c>
      <c r="H19" s="11"/>
      <c r="I19" s="43">
        <f>I18*$C19</f>
        <v>63.19</v>
      </c>
      <c r="J19" s="11"/>
      <c r="K19" s="43">
        <f>K18*$C19</f>
        <v>73.84</v>
      </c>
      <c r="L19" s="2"/>
      <c r="M19" s="2"/>
      <c r="N19" s="2"/>
    </row>
    <row r="20" spans="1:14" x14ac:dyDescent="0.2">
      <c r="B20" s="2" t="s">
        <v>27</v>
      </c>
      <c r="C20" s="66">
        <v>0.5</v>
      </c>
      <c r="D20" s="11"/>
      <c r="E20" s="67">
        <f>E19*$C20</f>
        <v>20.945</v>
      </c>
      <c r="F20" s="11"/>
      <c r="G20" s="67">
        <f>G19*$C20</f>
        <v>26.27</v>
      </c>
      <c r="H20" s="11"/>
      <c r="I20" s="67">
        <f>I19*$C20</f>
        <v>31.594999999999999</v>
      </c>
      <c r="J20" s="11"/>
      <c r="K20" s="67">
        <f>K19*$C20</f>
        <v>36.92</v>
      </c>
      <c r="L20" s="2"/>
      <c r="M20" s="2"/>
      <c r="N20" s="2"/>
    </row>
    <row r="21" spans="1:14" x14ac:dyDescent="0.2">
      <c r="B21" s="2" t="s">
        <v>28</v>
      </c>
      <c r="C21" s="66">
        <v>0.5</v>
      </c>
      <c r="D21" s="11"/>
      <c r="E21" s="43">
        <f>E19*$C21</f>
        <v>20.945</v>
      </c>
      <c r="F21" s="11"/>
      <c r="G21" s="43">
        <f>G19*$C21</f>
        <v>26.27</v>
      </c>
      <c r="H21" s="11"/>
      <c r="I21" s="43">
        <f>I19*$C21</f>
        <v>31.594999999999999</v>
      </c>
      <c r="J21" s="11"/>
      <c r="K21" s="43">
        <f>K19*$C21</f>
        <v>36.92</v>
      </c>
      <c r="L21" s="2"/>
      <c r="M21" s="2"/>
      <c r="N21" s="2"/>
    </row>
    <row r="22" spans="1:14" x14ac:dyDescent="0.2">
      <c r="B22" s="68" t="s">
        <v>29</v>
      </c>
      <c r="C22" s="69"/>
      <c r="D22" s="11"/>
      <c r="E22" s="43">
        <f>E19-E17</f>
        <v>26.650000000000002</v>
      </c>
      <c r="F22" s="11"/>
      <c r="G22" s="43">
        <f>G19-G17</f>
        <v>33.03</v>
      </c>
      <c r="H22" s="11"/>
      <c r="I22" s="43">
        <f>I19-I17</f>
        <v>39.5</v>
      </c>
      <c r="J22" s="11"/>
      <c r="K22" s="43">
        <f>K19-K17</f>
        <v>45.05</v>
      </c>
      <c r="L22" s="2"/>
      <c r="M22" s="2"/>
      <c r="N22" s="2"/>
    </row>
    <row r="23" spans="1:14" x14ac:dyDescent="0.2">
      <c r="B23" s="68" t="s">
        <v>30</v>
      </c>
      <c r="C23" s="70">
        <v>-0.1</v>
      </c>
      <c r="D23" s="11"/>
      <c r="E23" s="43">
        <f>E18*C23</f>
        <v>-5.9</v>
      </c>
      <c r="F23" s="11"/>
      <c r="G23" s="43">
        <f>G18*C23</f>
        <v>-7.4</v>
      </c>
      <c r="H23" s="11"/>
      <c r="I23" s="43">
        <f>I18*C23</f>
        <v>-8.9</v>
      </c>
      <c r="J23" s="11"/>
      <c r="K23" s="43">
        <f>K18*C23</f>
        <v>-10.4</v>
      </c>
      <c r="L23" s="2"/>
      <c r="M23" s="2"/>
      <c r="N23" s="2"/>
    </row>
    <row r="24" spans="1:14" x14ac:dyDescent="0.2"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1"/>
      <c r="K24" s="43">
        <f>E24</f>
        <v>-2.75</v>
      </c>
      <c r="L24" s="2"/>
      <c r="M24" s="2"/>
      <c r="N24" s="2"/>
    </row>
    <row r="25" spans="1:14" x14ac:dyDescent="0.2"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1"/>
      <c r="K25" s="43">
        <f>E25</f>
        <v>-4.99</v>
      </c>
      <c r="L25" s="2"/>
      <c r="M25" s="2"/>
      <c r="N25" s="2"/>
    </row>
    <row r="26" spans="1:14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74"/>
      <c r="K26" s="75">
        <f>E26</f>
        <v>-3</v>
      </c>
      <c r="L26" s="2"/>
      <c r="M26" s="2"/>
      <c r="N26" s="2"/>
    </row>
    <row r="27" spans="1:14" x14ac:dyDescent="0.2">
      <c r="A27" s="34"/>
      <c r="B27" s="76" t="s">
        <v>34</v>
      </c>
      <c r="C27" s="77"/>
      <c r="D27" s="74"/>
      <c r="E27" s="75">
        <f>SUM(E22:E26)</f>
        <v>10.01</v>
      </c>
      <c r="F27" s="34"/>
      <c r="G27" s="75">
        <f>SUM(G22:G26)</f>
        <v>14.89</v>
      </c>
      <c r="H27" s="34"/>
      <c r="I27" s="75">
        <f>SUM(I22:I26)</f>
        <v>19.86</v>
      </c>
      <c r="J27" s="34"/>
      <c r="K27" s="75">
        <f>SUM(K22:K26)</f>
        <v>23.909999999999997</v>
      </c>
      <c r="L27" s="2"/>
      <c r="M27" s="2"/>
      <c r="N27" s="2"/>
    </row>
    <row r="28" spans="1:14" x14ac:dyDescent="0.2">
      <c r="A28" s="34"/>
      <c r="B28" s="34" t="s">
        <v>35</v>
      </c>
      <c r="C28" s="34"/>
      <c r="D28" s="78"/>
      <c r="E28" s="79">
        <f>E27/E18</f>
        <v>0.16966101694915253</v>
      </c>
      <c r="F28" s="34"/>
      <c r="G28" s="79">
        <f>G27/G18</f>
        <v>0.20121621621621621</v>
      </c>
      <c r="H28" s="34"/>
      <c r="I28" s="79">
        <f>I27/I18</f>
        <v>0.22314606741573034</v>
      </c>
      <c r="J28" s="34"/>
      <c r="K28" s="79">
        <f>K27/K18</f>
        <v>0.22990384615384613</v>
      </c>
      <c r="L28" s="2"/>
      <c r="M28" s="2"/>
      <c r="N28" s="2"/>
    </row>
    <row r="29" spans="1:14" x14ac:dyDescent="0.2">
      <c r="A29" s="34"/>
      <c r="B29" s="34"/>
      <c r="C29" s="34"/>
      <c r="D29" s="78"/>
      <c r="E29" s="78"/>
      <c r="F29" s="78"/>
      <c r="G29" s="78"/>
      <c r="H29" s="78"/>
      <c r="I29" s="78"/>
      <c r="J29" s="78"/>
      <c r="K29" s="78"/>
      <c r="L29" s="2"/>
      <c r="M29" s="2"/>
      <c r="N29" s="2"/>
    </row>
    <row r="30" spans="1:14" x14ac:dyDescent="0.2">
      <c r="A30" s="34"/>
      <c r="B30" s="80" t="s">
        <v>36</v>
      </c>
      <c r="C30" s="81"/>
      <c r="D30" s="82"/>
      <c r="E30" s="83">
        <f>E17/E18</f>
        <v>0.25830508474576269</v>
      </c>
      <c r="F30" s="81"/>
      <c r="G30" s="83">
        <f>G17/G18</f>
        <v>0.26364864864864862</v>
      </c>
      <c r="H30" s="81"/>
      <c r="I30" s="84">
        <f>I17/I18</f>
        <v>0.26617977528089887</v>
      </c>
      <c r="J30" s="81"/>
      <c r="K30" s="84">
        <f>K17/K18</f>
        <v>0.27682692307692308</v>
      </c>
      <c r="L30" s="2"/>
      <c r="M30" s="2"/>
      <c r="N30" s="2"/>
    </row>
    <row r="31" spans="1:14" x14ac:dyDescent="0.2">
      <c r="D31" s="85"/>
      <c r="E31" s="86"/>
      <c r="G31" s="86"/>
      <c r="I31" s="86"/>
      <c r="K31" s="86"/>
      <c r="L31" s="87"/>
      <c r="M31" s="87"/>
      <c r="N31" s="2"/>
    </row>
    <row r="32" spans="1:14" x14ac:dyDescent="0.2"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88" t="s">
        <v>37</v>
      </c>
      <c r="K32" s="89" t="s">
        <v>38</v>
      </c>
      <c r="L32" s="87"/>
      <c r="M32" s="87"/>
      <c r="N32" s="2"/>
    </row>
    <row r="33" spans="1:14" x14ac:dyDescent="0.2">
      <c r="C33" s="90" t="s">
        <v>39</v>
      </c>
      <c r="D33" s="91">
        <v>13</v>
      </c>
      <c r="E33" s="92">
        <f>D33*2.54</f>
        <v>33.020000000000003</v>
      </c>
      <c r="F33" s="91">
        <v>14</v>
      </c>
      <c r="G33" s="92">
        <f>F33*2.54</f>
        <v>35.56</v>
      </c>
      <c r="H33" s="91">
        <v>14</v>
      </c>
      <c r="I33" s="92">
        <f>H33*2.54</f>
        <v>35.56</v>
      </c>
      <c r="J33" s="91"/>
      <c r="K33" s="92">
        <f>J33*2.54</f>
        <v>0</v>
      </c>
      <c r="L33" s="87"/>
      <c r="M33" s="87"/>
      <c r="N33" s="2"/>
    </row>
    <row r="34" spans="1:14" x14ac:dyDescent="0.2">
      <c r="C34" s="90" t="s">
        <v>40</v>
      </c>
      <c r="D34" s="91">
        <v>12</v>
      </c>
      <c r="E34" s="92">
        <f>D34*2.54</f>
        <v>30.48</v>
      </c>
      <c r="F34" s="91">
        <v>13</v>
      </c>
      <c r="G34" s="92">
        <f>F34*2.54</f>
        <v>33.020000000000003</v>
      </c>
      <c r="H34" s="91">
        <v>15</v>
      </c>
      <c r="I34" s="92">
        <f>H34*2.54</f>
        <v>38.1</v>
      </c>
      <c r="J34" s="91"/>
      <c r="K34" s="92">
        <f>J34*2.54</f>
        <v>0</v>
      </c>
    </row>
    <row r="35" spans="1:14" s="14" customFormat="1" x14ac:dyDescent="0.2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</row>
    <row r="36" spans="1:14" s="14" customFormat="1" x14ac:dyDescent="0.2">
      <c r="A36" s="5"/>
      <c r="B36" s="5"/>
      <c r="C36" s="2"/>
      <c r="D36" s="2"/>
      <c r="E36" s="2"/>
      <c r="F36" s="2"/>
      <c r="G36" s="2"/>
      <c r="H36" s="2"/>
      <c r="I36" s="2"/>
      <c r="J36" s="2"/>
      <c r="K36" s="2"/>
    </row>
    <row r="37" spans="1:14" s="14" customFormat="1" x14ac:dyDescent="0.2">
      <c r="A37" s="5"/>
      <c r="B37" s="5"/>
      <c r="C37" s="2"/>
      <c r="D37" s="2"/>
      <c r="E37" s="2"/>
      <c r="F37" s="2"/>
      <c r="G37" s="2"/>
      <c r="H37" s="2"/>
      <c r="I37" s="2"/>
      <c r="J37" s="2"/>
      <c r="K37" s="2"/>
    </row>
    <row r="38" spans="1:14" s="14" customFormat="1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2"/>
      <c r="K38" s="93">
        <v>0.2</v>
      </c>
    </row>
    <row r="39" spans="1:14" s="14" customFormat="1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2"/>
      <c r="K39" s="43" t="e">
        <f>K38*#REF!</f>
        <v>#REF!</v>
      </c>
    </row>
    <row r="40" spans="1:14" s="14" customFormat="1" x14ac:dyDescent="0.2">
      <c r="A40" s="209" t="s">
        <v>41</v>
      </c>
      <c r="B40" s="209"/>
      <c r="C40" s="209"/>
      <c r="D40" s="2"/>
      <c r="E40" s="2"/>
      <c r="F40" s="34"/>
      <c r="G40" s="4"/>
    </row>
    <row r="41" spans="1:14" s="14" customFormat="1" x14ac:dyDescent="0.2">
      <c r="A41" s="88"/>
      <c r="B41" s="2"/>
      <c r="C41" s="94" t="s">
        <v>42</v>
      </c>
      <c r="D41" s="2"/>
      <c r="E41" s="94" t="s">
        <v>43</v>
      </c>
      <c r="F41" s="34"/>
      <c r="G41" s="95"/>
    </row>
    <row r="42" spans="1:14" s="14" customFormat="1" x14ac:dyDescent="0.2">
      <c r="A42" s="96"/>
      <c r="B42" s="24" t="s">
        <v>44</v>
      </c>
      <c r="C42" s="25">
        <v>0.62</v>
      </c>
      <c r="D42" s="97">
        <f>C42-E42</f>
        <v>-0.29000000000000004</v>
      </c>
      <c r="E42" s="25">
        <v>0.91</v>
      </c>
      <c r="F42" s="34"/>
      <c r="G42" s="4"/>
    </row>
    <row r="43" spans="1:14" s="14" customFormat="1" x14ac:dyDescent="0.2">
      <c r="A43" s="96"/>
      <c r="B43" s="24" t="s">
        <v>45</v>
      </c>
      <c r="C43" s="25">
        <v>1.47</v>
      </c>
      <c r="D43" s="97">
        <f t="shared" ref="D43:D106" si="4">C43-E43</f>
        <v>-7.0000000000000062E-2</v>
      </c>
      <c r="E43" s="25">
        <v>1.54</v>
      </c>
      <c r="F43" s="34"/>
      <c r="G43" s="4"/>
    </row>
    <row r="44" spans="1:14" s="14" customFormat="1" x14ac:dyDescent="0.2">
      <c r="A44" s="96"/>
      <c r="B44" s="24" t="s">
        <v>9</v>
      </c>
      <c r="C44" s="25">
        <v>0.63</v>
      </c>
      <c r="D44" s="97">
        <f t="shared" si="4"/>
        <v>-0.12</v>
      </c>
      <c r="E44" s="25">
        <v>0.75</v>
      </c>
      <c r="F44" s="34"/>
      <c r="G44" s="4"/>
    </row>
    <row r="45" spans="1:14" s="14" customFormat="1" x14ac:dyDescent="0.2">
      <c r="A45" s="96"/>
      <c r="B45" s="24" t="s">
        <v>46</v>
      </c>
      <c r="C45" s="25">
        <v>0.63</v>
      </c>
      <c r="D45" s="97">
        <f t="shared" si="4"/>
        <v>-0.12</v>
      </c>
      <c r="E45" s="25">
        <v>0.75</v>
      </c>
      <c r="F45" s="34"/>
      <c r="G45" s="4"/>
    </row>
    <row r="46" spans="1:14" s="14" customFormat="1" x14ac:dyDescent="0.2">
      <c r="A46" s="96"/>
      <c r="B46" s="24" t="s">
        <v>47</v>
      </c>
      <c r="C46" s="25">
        <v>0.63</v>
      </c>
      <c r="D46" s="97">
        <f t="shared" si="4"/>
        <v>-0.12</v>
      </c>
      <c r="E46" s="25">
        <v>0.75</v>
      </c>
      <c r="F46" s="34"/>
      <c r="G46" s="4"/>
    </row>
    <row r="47" spans="1:14" s="14" customFormat="1" x14ac:dyDescent="0.2">
      <c r="A47" s="96"/>
      <c r="B47" s="24" t="s">
        <v>17</v>
      </c>
      <c r="C47" s="25">
        <v>1.28</v>
      </c>
      <c r="D47" s="97">
        <f>C47-E47</f>
        <v>-0.32000000000000006</v>
      </c>
      <c r="E47" s="25">
        <v>1.6</v>
      </c>
      <c r="F47" s="34"/>
      <c r="G47" s="4"/>
    </row>
    <row r="48" spans="1:14" s="14" customFormat="1" x14ac:dyDescent="0.2">
      <c r="A48" s="96"/>
      <c r="B48" s="24" t="s">
        <v>48</v>
      </c>
      <c r="C48" s="25">
        <v>1.06</v>
      </c>
      <c r="D48" s="97">
        <f>C48-E48</f>
        <v>-0.43999999999999995</v>
      </c>
      <c r="E48" s="25">
        <v>1.5</v>
      </c>
      <c r="F48" s="34"/>
      <c r="G48" s="4"/>
    </row>
    <row r="49" spans="1:7" s="14" customFormat="1" x14ac:dyDescent="0.2">
      <c r="A49" s="96"/>
      <c r="B49" s="24" t="s">
        <v>49</v>
      </c>
      <c r="C49" s="25">
        <v>1.26</v>
      </c>
      <c r="D49" s="97">
        <f>C49-E49</f>
        <v>-0.92000000000000015</v>
      </c>
      <c r="E49" s="25">
        <v>2.1800000000000002</v>
      </c>
      <c r="F49" s="34"/>
      <c r="G49" s="4"/>
    </row>
    <row r="50" spans="1:7" s="14" customFormat="1" x14ac:dyDescent="0.2">
      <c r="A50" s="96"/>
      <c r="B50" s="24" t="s">
        <v>50</v>
      </c>
      <c r="C50" s="25">
        <v>0.84</v>
      </c>
      <c r="D50" s="97">
        <f>C50-E50</f>
        <v>-0.13</v>
      </c>
      <c r="E50" s="25">
        <v>0.97</v>
      </c>
      <c r="F50" s="34"/>
      <c r="G50" s="4"/>
    </row>
    <row r="51" spans="1:7" s="14" customFormat="1" x14ac:dyDescent="0.2">
      <c r="A51" s="96"/>
      <c r="B51" s="97" t="s">
        <v>51</v>
      </c>
      <c r="C51" s="25">
        <v>1.1399999999999999</v>
      </c>
      <c r="D51" s="97">
        <f>C51-E51</f>
        <v>-0.3600000000000001</v>
      </c>
      <c r="E51" s="25">
        <v>1.5</v>
      </c>
      <c r="F51" s="34"/>
      <c r="G51" s="4"/>
    </row>
    <row r="52" spans="1:7" s="14" customFormat="1" x14ac:dyDescent="0.2">
      <c r="A52" s="96" t="s">
        <v>52</v>
      </c>
      <c r="B52" s="24" t="s">
        <v>53</v>
      </c>
      <c r="C52" s="25">
        <v>2.2999999999999998</v>
      </c>
      <c r="D52" s="97">
        <f t="shared" si="4"/>
        <v>2.0000000000000018E-2</v>
      </c>
      <c r="E52" s="25">
        <v>2.2799999999999998</v>
      </c>
      <c r="F52" s="34"/>
      <c r="G52" s="4"/>
    </row>
    <row r="53" spans="1:7" s="14" customFormat="1" x14ac:dyDescent="0.2">
      <c r="A53" s="96" t="s">
        <v>8</v>
      </c>
      <c r="B53" s="24" t="s">
        <v>54</v>
      </c>
      <c r="C53" s="25">
        <v>1.69</v>
      </c>
      <c r="D53" s="97">
        <f t="shared" si="4"/>
        <v>5.0000000000000044E-2</v>
      </c>
      <c r="E53" s="25">
        <v>1.64</v>
      </c>
      <c r="F53" s="34"/>
      <c r="G53" s="4"/>
    </row>
    <row r="54" spans="1:7" s="14" customFormat="1" x14ac:dyDescent="0.2">
      <c r="A54" s="96" t="s">
        <v>55</v>
      </c>
      <c r="B54" s="24" t="s">
        <v>53</v>
      </c>
      <c r="C54" s="25">
        <v>2.14</v>
      </c>
      <c r="D54" s="97">
        <f t="shared" si="4"/>
        <v>0</v>
      </c>
      <c r="E54" s="25">
        <v>2.14</v>
      </c>
      <c r="F54" s="34"/>
      <c r="G54" s="4"/>
    </row>
    <row r="55" spans="1:7" s="14" customFormat="1" x14ac:dyDescent="0.2">
      <c r="A55" s="96"/>
      <c r="B55" s="24" t="s">
        <v>56</v>
      </c>
      <c r="C55" s="25">
        <v>0.77</v>
      </c>
      <c r="D55" s="97">
        <f t="shared" si="4"/>
        <v>-0.13</v>
      </c>
      <c r="E55" s="25">
        <v>0.9</v>
      </c>
      <c r="F55" s="34"/>
      <c r="G55" s="4"/>
    </row>
    <row r="56" spans="1:7" s="14" customFormat="1" x14ac:dyDescent="0.2">
      <c r="A56" s="96"/>
      <c r="B56" s="24" t="s">
        <v>57</v>
      </c>
      <c r="C56" s="25">
        <v>1.1299999999999999</v>
      </c>
      <c r="D56" s="97">
        <f t="shared" si="4"/>
        <v>-7.0000000000000062E-2</v>
      </c>
      <c r="E56" s="25">
        <v>1.2</v>
      </c>
      <c r="F56" s="34"/>
      <c r="G56" s="4"/>
    </row>
    <row r="57" spans="1:7" s="14" customFormat="1" x14ac:dyDescent="0.2">
      <c r="A57" s="96"/>
      <c r="B57" s="24" t="s">
        <v>58</v>
      </c>
      <c r="C57" s="25">
        <v>1.47</v>
      </c>
      <c r="D57" s="97">
        <f t="shared" si="4"/>
        <v>-0.16999999999999993</v>
      </c>
      <c r="E57" s="25">
        <v>1.64</v>
      </c>
      <c r="F57" s="34"/>
      <c r="G57" s="4"/>
    </row>
    <row r="58" spans="1:7" s="14" customFormat="1" x14ac:dyDescent="0.2">
      <c r="A58" s="96"/>
      <c r="B58" s="24" t="s">
        <v>59</v>
      </c>
      <c r="C58" s="25">
        <v>0.84</v>
      </c>
      <c r="D58" s="97">
        <f t="shared" si="4"/>
        <v>-0.30999999999999994</v>
      </c>
      <c r="E58" s="25">
        <v>1.1499999999999999</v>
      </c>
      <c r="F58" s="34"/>
      <c r="G58" s="4"/>
    </row>
    <row r="59" spans="1:7" s="14" customFormat="1" x14ac:dyDescent="0.2">
      <c r="A59" s="96"/>
      <c r="B59" s="24" t="s">
        <v>60</v>
      </c>
      <c r="C59" s="25">
        <v>0.84</v>
      </c>
      <c r="D59" s="97"/>
      <c r="E59" s="25">
        <v>1.41</v>
      </c>
      <c r="F59" s="34"/>
      <c r="G59" s="4"/>
    </row>
    <row r="60" spans="1:7" s="14" customFormat="1" x14ac:dyDescent="0.2">
      <c r="A60" s="96"/>
      <c r="B60" s="98" t="s">
        <v>61</v>
      </c>
      <c r="C60" s="25">
        <v>0.79</v>
      </c>
      <c r="D60" s="97">
        <f t="shared" si="4"/>
        <v>-4.9999999999999933E-2</v>
      </c>
      <c r="E60" s="25">
        <v>0.84</v>
      </c>
      <c r="F60" s="34"/>
      <c r="G60" s="4"/>
    </row>
    <row r="61" spans="1:7" s="14" customFormat="1" x14ac:dyDescent="0.2">
      <c r="A61" s="96"/>
      <c r="B61" s="24" t="s">
        <v>62</v>
      </c>
      <c r="C61" s="25">
        <v>1.65</v>
      </c>
      <c r="D61" s="97">
        <f t="shared" si="4"/>
        <v>-0.77</v>
      </c>
      <c r="E61" s="25">
        <v>2.42</v>
      </c>
      <c r="F61" s="34"/>
      <c r="G61" s="4"/>
    </row>
    <row r="62" spans="1:7" s="14" customFormat="1" x14ac:dyDescent="0.2">
      <c r="A62" s="96"/>
      <c r="B62" s="24" t="s">
        <v>63</v>
      </c>
      <c r="C62" s="25">
        <v>0.51</v>
      </c>
      <c r="D62" s="97">
        <f t="shared" si="4"/>
        <v>-0.17999999999999994</v>
      </c>
      <c r="E62" s="25">
        <v>0.69</v>
      </c>
      <c r="F62" s="34"/>
      <c r="G62" s="4"/>
    </row>
    <row r="63" spans="1:7" s="14" customFormat="1" x14ac:dyDescent="0.2">
      <c r="A63" s="96"/>
      <c r="B63" s="24" t="s">
        <v>64</v>
      </c>
      <c r="C63" s="94">
        <v>0.66</v>
      </c>
      <c r="D63" s="97">
        <f t="shared" si="4"/>
        <v>0</v>
      </c>
      <c r="E63" s="25">
        <v>0.66</v>
      </c>
      <c r="F63" s="34"/>
      <c r="G63" s="4"/>
    </row>
    <row r="64" spans="1:7" s="14" customFormat="1" x14ac:dyDescent="0.2">
      <c r="A64" s="96" t="s">
        <v>55</v>
      </c>
      <c r="B64" s="2" t="s">
        <v>65</v>
      </c>
      <c r="C64" s="25">
        <v>1.29</v>
      </c>
      <c r="D64" s="97"/>
      <c r="E64" s="25">
        <v>1.25</v>
      </c>
      <c r="F64" s="34"/>
      <c r="G64" s="4"/>
    </row>
    <row r="65" spans="1:7" s="14" customFormat="1" x14ac:dyDescent="0.2">
      <c r="A65" s="96"/>
      <c r="B65" s="2" t="s">
        <v>66</v>
      </c>
      <c r="C65" s="25">
        <v>1.64</v>
      </c>
      <c r="D65" s="97"/>
      <c r="E65" s="25">
        <v>2.85</v>
      </c>
      <c r="F65" s="34"/>
      <c r="G65" s="4"/>
    </row>
    <row r="66" spans="1:7" s="14" customFormat="1" x14ac:dyDescent="0.2">
      <c r="A66" s="99" t="s">
        <v>14</v>
      </c>
      <c r="B66" s="100" t="s">
        <v>11</v>
      </c>
      <c r="C66" s="25">
        <v>0.96</v>
      </c>
      <c r="D66" s="97">
        <f t="shared" si="4"/>
        <v>-8.0000000000000071E-2</v>
      </c>
      <c r="E66" s="25">
        <v>1.04</v>
      </c>
      <c r="F66" s="34"/>
      <c r="G66" s="4"/>
    </row>
    <row r="67" spans="1:7" s="14" customFormat="1" x14ac:dyDescent="0.2">
      <c r="A67" s="101" t="s">
        <v>12</v>
      </c>
      <c r="B67" s="24" t="s">
        <v>11</v>
      </c>
      <c r="C67" s="25">
        <v>0.96</v>
      </c>
      <c r="D67" s="97">
        <f t="shared" si="4"/>
        <v>-0.12000000000000011</v>
      </c>
      <c r="E67" s="25">
        <v>1.08</v>
      </c>
      <c r="F67" s="34"/>
      <c r="G67" s="4"/>
    </row>
    <row r="68" spans="1:7" s="14" customFormat="1" x14ac:dyDescent="0.2">
      <c r="A68" s="101" t="s">
        <v>67</v>
      </c>
      <c r="B68" s="24" t="s">
        <v>11</v>
      </c>
      <c r="C68" s="25">
        <v>0.96</v>
      </c>
      <c r="D68" s="97">
        <f t="shared" si="4"/>
        <v>-0.12000000000000011</v>
      </c>
      <c r="E68" s="25">
        <v>1.08</v>
      </c>
      <c r="F68" s="34"/>
      <c r="G68" s="4"/>
    </row>
    <row r="69" spans="1:7" s="14" customFormat="1" x14ac:dyDescent="0.2">
      <c r="A69" s="101" t="s">
        <v>68</v>
      </c>
      <c r="B69" s="24" t="s">
        <v>11</v>
      </c>
      <c r="C69" s="25">
        <v>0.96</v>
      </c>
      <c r="D69" s="97">
        <f t="shared" si="4"/>
        <v>-0.18999999999999995</v>
      </c>
      <c r="E69" s="25">
        <v>1.1499999999999999</v>
      </c>
      <c r="F69" s="34"/>
      <c r="G69" s="4"/>
    </row>
    <row r="70" spans="1:7" s="14" customFormat="1" x14ac:dyDescent="0.2">
      <c r="A70" s="101" t="s">
        <v>69</v>
      </c>
      <c r="B70" s="24" t="s">
        <v>11</v>
      </c>
      <c r="C70" s="25">
        <v>0.96</v>
      </c>
      <c r="D70" s="97">
        <f t="shared" si="4"/>
        <v>-0.12000000000000011</v>
      </c>
      <c r="E70" s="25">
        <v>1.08</v>
      </c>
      <c r="F70" s="34"/>
      <c r="G70" s="4"/>
    </row>
    <row r="71" spans="1:7" s="14" customFormat="1" x14ac:dyDescent="0.2">
      <c r="A71" s="101" t="s">
        <v>55</v>
      </c>
      <c r="B71" s="24" t="s">
        <v>11</v>
      </c>
      <c r="C71" s="25">
        <v>0.96</v>
      </c>
      <c r="D71" s="97">
        <f t="shared" si="4"/>
        <v>-0.32000000000000006</v>
      </c>
      <c r="E71" s="25">
        <v>1.28</v>
      </c>
      <c r="F71" s="34"/>
      <c r="G71" s="4"/>
    </row>
    <row r="72" spans="1:7" s="14" customFormat="1" x14ac:dyDescent="0.2">
      <c r="A72" s="102" t="s">
        <v>70</v>
      </c>
      <c r="B72" s="103" t="s">
        <v>11</v>
      </c>
      <c r="C72" s="25">
        <v>0.87</v>
      </c>
      <c r="D72" s="97">
        <f t="shared" si="4"/>
        <v>-0.30999999999999994</v>
      </c>
      <c r="E72" s="25">
        <v>1.18</v>
      </c>
      <c r="F72" s="34"/>
      <c r="G72" s="4"/>
    </row>
    <row r="73" spans="1:7" s="14" customFormat="1" x14ac:dyDescent="0.2">
      <c r="A73" s="96"/>
      <c r="B73" s="24" t="s">
        <v>18</v>
      </c>
      <c r="C73" s="25">
        <v>0.92</v>
      </c>
      <c r="D73" s="97">
        <f t="shared" si="4"/>
        <v>-0.27999999999999992</v>
      </c>
      <c r="E73" s="25">
        <v>1.2</v>
      </c>
      <c r="F73" s="34"/>
      <c r="G73" s="4"/>
    </row>
    <row r="74" spans="1:7" s="14" customFormat="1" x14ac:dyDescent="0.2">
      <c r="A74" s="96"/>
      <c r="B74" s="24" t="s">
        <v>71</v>
      </c>
      <c r="C74" s="25">
        <v>0.63</v>
      </c>
      <c r="D74" s="97">
        <f t="shared" si="4"/>
        <v>6.0000000000000053E-2</v>
      </c>
      <c r="E74" s="25">
        <v>0.56999999999999995</v>
      </c>
      <c r="F74" s="34"/>
      <c r="G74" s="4"/>
    </row>
    <row r="75" spans="1:7" s="14" customFormat="1" x14ac:dyDescent="0.2">
      <c r="A75" s="96"/>
      <c r="B75" s="24" t="s">
        <v>72</v>
      </c>
      <c r="C75" s="25">
        <v>0.84</v>
      </c>
      <c r="D75" s="97">
        <f t="shared" si="4"/>
        <v>0</v>
      </c>
      <c r="E75" s="25">
        <v>0.84</v>
      </c>
      <c r="F75" s="34"/>
      <c r="G75" s="4"/>
    </row>
    <row r="76" spans="1:7" s="14" customFormat="1" x14ac:dyDescent="0.2">
      <c r="A76" s="96"/>
      <c r="B76" s="24" t="s">
        <v>73</v>
      </c>
      <c r="C76" s="25">
        <v>0.9</v>
      </c>
      <c r="D76" s="97">
        <f t="shared" si="4"/>
        <v>-0.51999999999999991</v>
      </c>
      <c r="E76" s="25">
        <v>1.42</v>
      </c>
      <c r="F76" s="34"/>
      <c r="G76" s="4"/>
    </row>
    <row r="77" spans="1:7" s="14" customFormat="1" x14ac:dyDescent="0.2">
      <c r="A77" s="96"/>
      <c r="B77" s="24" t="s">
        <v>74</v>
      </c>
      <c r="C77" s="25">
        <v>0.53</v>
      </c>
      <c r="D77" s="97">
        <f t="shared" si="4"/>
        <v>-0.17999999999999994</v>
      </c>
      <c r="E77" s="25">
        <v>0.71</v>
      </c>
      <c r="F77" s="34"/>
      <c r="G77" s="4"/>
    </row>
    <row r="78" spans="1:7" s="14" customFormat="1" x14ac:dyDescent="0.2">
      <c r="A78" s="96"/>
      <c r="B78" s="24" t="s">
        <v>75</v>
      </c>
      <c r="C78" s="25">
        <v>0.85</v>
      </c>
      <c r="D78" s="97"/>
      <c r="E78" s="25">
        <v>1.18</v>
      </c>
      <c r="F78" s="34"/>
      <c r="G78" s="4"/>
    </row>
    <row r="79" spans="1:7" s="14" customFormat="1" x14ac:dyDescent="0.2">
      <c r="A79" s="96"/>
      <c r="B79" s="24" t="s">
        <v>76</v>
      </c>
      <c r="C79" s="25">
        <v>0.59</v>
      </c>
      <c r="D79" s="97">
        <f t="shared" si="4"/>
        <v>-0.15000000000000002</v>
      </c>
      <c r="E79" s="25">
        <v>0.74</v>
      </c>
      <c r="F79" s="34"/>
      <c r="G79" s="4"/>
    </row>
    <row r="80" spans="1:7" s="14" customFormat="1" x14ac:dyDescent="0.2">
      <c r="A80" s="96"/>
      <c r="B80" s="2" t="s">
        <v>77</v>
      </c>
      <c r="C80" s="25">
        <v>0.85</v>
      </c>
      <c r="D80" s="97">
        <f t="shared" si="4"/>
        <v>-0.13</v>
      </c>
      <c r="E80" s="25">
        <v>0.98</v>
      </c>
      <c r="F80" s="34"/>
      <c r="G80" s="4"/>
    </row>
    <row r="81" spans="1:7" s="14" customFormat="1" x14ac:dyDescent="0.2">
      <c r="A81" s="96"/>
      <c r="B81" s="24" t="s">
        <v>78</v>
      </c>
      <c r="C81" s="25">
        <v>0.77</v>
      </c>
      <c r="D81" s="97">
        <f t="shared" si="4"/>
        <v>-0.25</v>
      </c>
      <c r="E81" s="25">
        <v>1.02</v>
      </c>
      <c r="F81" s="34"/>
      <c r="G81" s="4"/>
    </row>
    <row r="82" spans="1:7" s="14" customFormat="1" x14ac:dyDescent="0.2">
      <c r="A82" s="96"/>
      <c r="B82" s="24" t="s">
        <v>79</v>
      </c>
      <c r="C82" s="25">
        <v>1.4</v>
      </c>
      <c r="D82" s="97">
        <f t="shared" si="4"/>
        <v>-0.30000000000000004</v>
      </c>
      <c r="E82" s="25">
        <v>1.7</v>
      </c>
      <c r="F82" s="34"/>
      <c r="G82" s="4"/>
    </row>
    <row r="83" spans="1:7" s="14" customFormat="1" x14ac:dyDescent="0.2">
      <c r="A83" s="96" t="s">
        <v>8</v>
      </c>
      <c r="B83" s="24" t="s">
        <v>80</v>
      </c>
      <c r="C83" s="25">
        <v>0.94</v>
      </c>
      <c r="D83" s="97">
        <f t="shared" si="4"/>
        <v>-0.16000000000000014</v>
      </c>
      <c r="E83" s="25">
        <v>1.1000000000000001</v>
      </c>
      <c r="F83" s="34"/>
      <c r="G83" s="4"/>
    </row>
    <row r="84" spans="1:7" s="14" customFormat="1" x14ac:dyDescent="0.2">
      <c r="A84" s="96"/>
      <c r="B84" s="24" t="s">
        <v>81</v>
      </c>
      <c r="C84" s="25">
        <v>1.41</v>
      </c>
      <c r="D84" s="97">
        <f t="shared" si="4"/>
        <v>-0.19000000000000017</v>
      </c>
      <c r="E84" s="25">
        <v>1.6</v>
      </c>
      <c r="F84" s="34"/>
      <c r="G84" s="4"/>
    </row>
    <row r="85" spans="1:7" s="14" customFormat="1" x14ac:dyDescent="0.2">
      <c r="A85" s="3"/>
      <c r="B85" s="2"/>
      <c r="C85" s="25"/>
      <c r="D85" s="97"/>
      <c r="E85" s="25"/>
      <c r="F85" s="34"/>
      <c r="G85" s="4"/>
    </row>
    <row r="86" spans="1:7" s="14" customFormat="1" x14ac:dyDescent="0.2">
      <c r="A86" s="104"/>
      <c r="B86" s="105" t="s">
        <v>82</v>
      </c>
      <c r="C86" s="39">
        <v>0.99</v>
      </c>
      <c r="D86" s="97">
        <f t="shared" si="4"/>
        <v>-1.0000000000000009E-2</v>
      </c>
      <c r="E86" s="25">
        <v>1</v>
      </c>
      <c r="F86" s="34"/>
      <c r="G86" s="4"/>
    </row>
    <row r="87" spans="1:7" s="14" customFormat="1" x14ac:dyDescent="0.2">
      <c r="A87" s="104"/>
      <c r="B87" s="105" t="s">
        <v>83</v>
      </c>
      <c r="C87" s="39">
        <v>0.98</v>
      </c>
      <c r="D87" s="97"/>
      <c r="E87" s="25">
        <v>1.05</v>
      </c>
      <c r="F87" s="34"/>
      <c r="G87" s="4"/>
    </row>
    <row r="88" spans="1:7" s="14" customFormat="1" x14ac:dyDescent="0.2">
      <c r="A88" s="106"/>
      <c r="B88" s="107" t="s">
        <v>84</v>
      </c>
      <c r="C88" s="39">
        <v>1.0900000000000001</v>
      </c>
      <c r="D88" s="97">
        <f t="shared" si="4"/>
        <v>-0.18999999999999995</v>
      </c>
      <c r="E88" s="25">
        <v>1.28</v>
      </c>
      <c r="F88" s="34"/>
      <c r="G88" s="4"/>
    </row>
    <row r="89" spans="1:7" s="14" customFormat="1" x14ac:dyDescent="0.2">
      <c r="A89" s="106"/>
      <c r="B89" s="107" t="s">
        <v>85</v>
      </c>
      <c r="C89" s="39">
        <v>2.1</v>
      </c>
      <c r="D89" s="97">
        <f t="shared" si="4"/>
        <v>0</v>
      </c>
      <c r="E89" s="25">
        <v>2.1</v>
      </c>
      <c r="F89" s="34"/>
      <c r="G89" s="4"/>
    </row>
    <row r="90" spans="1:7" s="14" customFormat="1" x14ac:dyDescent="0.2">
      <c r="A90" s="104"/>
      <c r="B90" s="105" t="s">
        <v>86</v>
      </c>
      <c r="C90" s="39">
        <v>0.67</v>
      </c>
      <c r="D90" s="97">
        <f t="shared" si="4"/>
        <v>-3.9999999999999925E-2</v>
      </c>
      <c r="E90" s="25">
        <v>0.71</v>
      </c>
      <c r="F90" s="34"/>
      <c r="G90" s="4"/>
    </row>
    <row r="91" spans="1:7" s="14" customFormat="1" x14ac:dyDescent="0.2">
      <c r="A91" s="104"/>
      <c r="B91" s="105" t="s">
        <v>87</v>
      </c>
      <c r="C91" s="39">
        <v>0.35</v>
      </c>
      <c r="D91" s="97">
        <f t="shared" si="4"/>
        <v>-5.0000000000000044E-2</v>
      </c>
      <c r="E91" s="25">
        <v>0.4</v>
      </c>
      <c r="F91" s="34"/>
      <c r="G91" s="4"/>
    </row>
    <row r="92" spans="1:7" s="14" customFormat="1" x14ac:dyDescent="0.2">
      <c r="A92" s="104"/>
      <c r="B92" s="105" t="s">
        <v>88</v>
      </c>
      <c r="C92" s="39">
        <v>0.82</v>
      </c>
      <c r="D92" s="97">
        <f t="shared" si="4"/>
        <v>-8.0000000000000071E-2</v>
      </c>
      <c r="E92" s="25">
        <v>0.9</v>
      </c>
      <c r="F92" s="34"/>
      <c r="G92" s="4"/>
    </row>
    <row r="93" spans="1:7" s="14" customFormat="1" x14ac:dyDescent="0.2">
      <c r="A93" s="104"/>
      <c r="B93" s="105" t="s">
        <v>19</v>
      </c>
      <c r="C93" s="39">
        <v>0.26</v>
      </c>
      <c r="D93" s="97">
        <f t="shared" si="4"/>
        <v>-2.0000000000000018E-2</v>
      </c>
      <c r="E93" s="25">
        <v>0.28000000000000003</v>
      </c>
      <c r="F93" s="34"/>
      <c r="G93" s="4"/>
    </row>
    <row r="94" spans="1:7" s="14" customFormat="1" x14ac:dyDescent="0.2">
      <c r="A94" s="104"/>
      <c r="B94" s="105" t="s">
        <v>89</v>
      </c>
      <c r="C94" s="39">
        <v>2.1</v>
      </c>
      <c r="D94" s="97">
        <f t="shared" si="4"/>
        <v>-2.9999999999999805E-2</v>
      </c>
      <c r="E94" s="25">
        <v>2.13</v>
      </c>
      <c r="F94" s="34"/>
      <c r="G94" s="4"/>
    </row>
    <row r="95" spans="1:7" s="14" customFormat="1" x14ac:dyDescent="0.2">
      <c r="A95" s="104"/>
      <c r="B95" s="105" t="s">
        <v>90</v>
      </c>
      <c r="C95" s="39">
        <v>0.69</v>
      </c>
      <c r="D95" s="97">
        <f t="shared" si="4"/>
        <v>-5.0000000000000044E-2</v>
      </c>
      <c r="E95" s="25">
        <v>0.74</v>
      </c>
      <c r="F95" s="34"/>
      <c r="G95" s="4"/>
    </row>
    <row r="96" spans="1:7" s="14" customFormat="1" x14ac:dyDescent="0.2">
      <c r="A96" s="108"/>
      <c r="B96" s="109" t="s">
        <v>85</v>
      </c>
      <c r="C96" s="37">
        <v>1.8</v>
      </c>
      <c r="D96" s="110">
        <f t="shared" si="4"/>
        <v>2.0000000000000018E-2</v>
      </c>
      <c r="E96" s="28">
        <v>1.78</v>
      </c>
      <c r="F96" s="34"/>
      <c r="G96" s="4"/>
    </row>
    <row r="97" spans="1:7" s="14" customFormat="1" x14ac:dyDescent="0.2">
      <c r="A97" s="111"/>
      <c r="B97" s="112" t="s">
        <v>86</v>
      </c>
      <c r="C97" s="37">
        <v>0.65</v>
      </c>
      <c r="D97" s="110">
        <f t="shared" si="4"/>
        <v>0</v>
      </c>
      <c r="E97" s="28">
        <v>0.65</v>
      </c>
      <c r="F97" s="34"/>
      <c r="G97" s="4"/>
    </row>
    <row r="98" spans="1:7" s="14" customFormat="1" x14ac:dyDescent="0.2">
      <c r="A98" s="111"/>
      <c r="B98" s="112" t="s">
        <v>87</v>
      </c>
      <c r="C98" s="37">
        <v>0.37</v>
      </c>
      <c r="D98" s="110">
        <f t="shared" si="4"/>
        <v>-2.0000000000000018E-2</v>
      </c>
      <c r="E98" s="28">
        <v>0.39</v>
      </c>
      <c r="F98" s="34"/>
      <c r="G98" s="4"/>
    </row>
    <row r="99" spans="1:7" s="14" customFormat="1" x14ac:dyDescent="0.2">
      <c r="A99" s="111"/>
      <c r="B99" s="112" t="s">
        <v>91</v>
      </c>
      <c r="C99" s="37">
        <v>1.97</v>
      </c>
      <c r="D99" s="110">
        <f t="shared" si="4"/>
        <v>0.19999999999999996</v>
      </c>
      <c r="E99" s="28">
        <v>1.77</v>
      </c>
      <c r="F99" s="34"/>
      <c r="G99" s="4"/>
    </row>
    <row r="100" spans="1:7" s="14" customFormat="1" x14ac:dyDescent="0.2">
      <c r="A100" s="111"/>
      <c r="B100" s="112" t="s">
        <v>88</v>
      </c>
      <c r="C100" s="37">
        <v>1.03</v>
      </c>
      <c r="D100" s="110">
        <f t="shared" si="4"/>
        <v>0.13</v>
      </c>
      <c r="E100" s="28">
        <v>0.9</v>
      </c>
      <c r="F100" s="34"/>
      <c r="G100" s="4"/>
    </row>
    <row r="101" spans="1:7" s="14" customFormat="1" x14ac:dyDescent="0.2">
      <c r="A101" s="111"/>
      <c r="B101" s="112" t="s">
        <v>92</v>
      </c>
      <c r="C101" s="37">
        <v>0.65</v>
      </c>
      <c r="D101" s="110">
        <f t="shared" si="4"/>
        <v>-7.999999999999996E-2</v>
      </c>
      <c r="E101" s="28">
        <v>0.73</v>
      </c>
      <c r="F101" s="34"/>
      <c r="G101" s="4"/>
    </row>
    <row r="102" spans="1:7" s="14" customFormat="1" x14ac:dyDescent="0.2">
      <c r="A102" s="111"/>
      <c r="B102" s="112" t="s">
        <v>93</v>
      </c>
      <c r="C102" s="37">
        <v>0.17</v>
      </c>
      <c r="D102" s="110">
        <f t="shared" si="4"/>
        <v>0</v>
      </c>
      <c r="E102" s="28">
        <v>0.17</v>
      </c>
      <c r="F102" s="34"/>
      <c r="G102" s="4"/>
    </row>
    <row r="103" spans="1:7" s="14" customFormat="1" x14ac:dyDescent="0.2">
      <c r="A103" s="111"/>
      <c r="B103" s="112" t="s">
        <v>94</v>
      </c>
      <c r="C103" s="37">
        <v>0.34</v>
      </c>
      <c r="D103" s="110">
        <f t="shared" si="4"/>
        <v>0</v>
      </c>
      <c r="E103" s="28">
        <v>0.34</v>
      </c>
      <c r="F103" s="34"/>
      <c r="G103" s="4"/>
    </row>
    <row r="104" spans="1:7" s="14" customFormat="1" x14ac:dyDescent="0.2">
      <c r="A104" s="111"/>
      <c r="B104" s="112" t="s">
        <v>95</v>
      </c>
      <c r="C104" s="37">
        <v>0.95</v>
      </c>
      <c r="D104" s="110">
        <f t="shared" si="4"/>
        <v>-2.0000000000000018E-2</v>
      </c>
      <c r="E104" s="28">
        <v>0.97</v>
      </c>
      <c r="F104" s="34"/>
      <c r="G104" s="4"/>
    </row>
    <row r="105" spans="1:7" s="14" customFormat="1" x14ac:dyDescent="0.2">
      <c r="A105" s="111"/>
      <c r="B105" s="112" t="s">
        <v>96</v>
      </c>
      <c r="C105" s="37">
        <v>0.8</v>
      </c>
      <c r="D105" s="110">
        <f t="shared" si="4"/>
        <v>-7.999999999999996E-2</v>
      </c>
      <c r="E105" s="28">
        <v>0.88</v>
      </c>
      <c r="F105" s="34"/>
      <c r="G105" s="4"/>
    </row>
    <row r="106" spans="1:7" s="14" customFormat="1" x14ac:dyDescent="0.2">
      <c r="A106" s="111"/>
      <c r="B106" s="112" t="s">
        <v>97</v>
      </c>
      <c r="C106" s="37">
        <v>0.44</v>
      </c>
      <c r="D106" s="110">
        <f t="shared" si="4"/>
        <v>-2.0000000000000018E-2</v>
      </c>
      <c r="E106" s="28">
        <v>0.46</v>
      </c>
      <c r="F106" s="34"/>
      <c r="G106" s="4"/>
    </row>
    <row r="107" spans="1:7" s="14" customFormat="1" x14ac:dyDescent="0.2">
      <c r="A107" s="111"/>
      <c r="B107" s="112" t="s">
        <v>19</v>
      </c>
      <c r="C107" s="37">
        <v>0.23</v>
      </c>
      <c r="D107" s="110">
        <f t="shared" ref="D107:D112" si="5">C107-E107</f>
        <v>-1.999999999999999E-2</v>
      </c>
      <c r="E107" s="28">
        <v>0.25</v>
      </c>
      <c r="F107" s="34"/>
      <c r="G107" s="4"/>
    </row>
    <row r="108" spans="1:7" s="14" customFormat="1" x14ac:dyDescent="0.2">
      <c r="A108" s="111"/>
      <c r="B108" s="112" t="s">
        <v>89</v>
      </c>
      <c r="C108" s="37">
        <v>1.8</v>
      </c>
      <c r="D108" s="110">
        <f t="shared" si="5"/>
        <v>2.0000000000000018E-2</v>
      </c>
      <c r="E108" s="28">
        <v>1.78</v>
      </c>
      <c r="F108" s="34"/>
      <c r="G108" s="4"/>
    </row>
    <row r="109" spans="1:7" s="14" customFormat="1" x14ac:dyDescent="0.2">
      <c r="A109" s="111"/>
      <c r="B109" s="112" t="s">
        <v>98</v>
      </c>
      <c r="C109" s="37">
        <v>0.55000000000000004</v>
      </c>
      <c r="D109" s="110">
        <f t="shared" si="5"/>
        <v>4.0000000000000036E-2</v>
      </c>
      <c r="E109" s="28">
        <v>0.51</v>
      </c>
      <c r="F109" s="34"/>
      <c r="G109" s="4"/>
    </row>
    <row r="110" spans="1:7" s="14" customFormat="1" x14ac:dyDescent="0.2">
      <c r="A110" s="111"/>
      <c r="B110" s="112" t="s">
        <v>99</v>
      </c>
      <c r="C110" s="37">
        <v>0.46</v>
      </c>
      <c r="D110" s="110">
        <f t="shared" si="5"/>
        <v>-9.9999999999999534E-3</v>
      </c>
      <c r="E110" s="28">
        <v>0.47</v>
      </c>
      <c r="F110" s="34"/>
      <c r="G110" s="4"/>
    </row>
    <row r="111" spans="1:7" s="14" customFormat="1" x14ac:dyDescent="0.2">
      <c r="A111" s="111"/>
      <c r="B111" s="112" t="s">
        <v>100</v>
      </c>
      <c r="C111" s="37">
        <v>0.74</v>
      </c>
      <c r="D111" s="110">
        <f t="shared" si="5"/>
        <v>-4.0000000000000036E-2</v>
      </c>
      <c r="E111" s="28">
        <v>0.78</v>
      </c>
      <c r="F111" s="34"/>
      <c r="G111" s="4"/>
    </row>
    <row r="112" spans="1:7" s="14" customFormat="1" x14ac:dyDescent="0.2">
      <c r="A112" s="111"/>
      <c r="B112" s="112" t="s">
        <v>90</v>
      </c>
      <c r="C112" s="37">
        <v>0.67</v>
      </c>
      <c r="D112" s="110">
        <f t="shared" si="5"/>
        <v>-0.22999999999999998</v>
      </c>
      <c r="E112" s="28">
        <v>0.9</v>
      </c>
      <c r="F112" s="34"/>
      <c r="G112" s="4"/>
    </row>
    <row r="113" spans="1:11" s="14" customFormat="1" x14ac:dyDescent="0.2">
      <c r="A113" s="113"/>
      <c r="B113" s="113"/>
      <c r="C113" s="114"/>
      <c r="D113" s="113"/>
      <c r="E113" s="114"/>
      <c r="F113" s="34"/>
      <c r="G113" s="4"/>
    </row>
    <row r="114" spans="1:11" s="14" customFormat="1" x14ac:dyDescent="0.2">
      <c r="A114" s="113"/>
      <c r="B114" s="113"/>
      <c r="C114" s="114"/>
      <c r="D114" s="113"/>
      <c r="E114" s="113"/>
      <c r="F114" s="34"/>
      <c r="G114" s="4"/>
    </row>
    <row r="115" spans="1:11" s="2" customFormat="1" x14ac:dyDescent="0.2">
      <c r="A115" s="115"/>
      <c r="B115" s="112" t="s">
        <v>101</v>
      </c>
      <c r="C115" s="115"/>
      <c r="D115" s="115"/>
      <c r="E115" s="115"/>
      <c r="F115" s="34"/>
      <c r="G115" s="116"/>
      <c r="H115" s="14"/>
      <c r="I115" s="14"/>
      <c r="J115" s="14"/>
      <c r="K115" s="14"/>
    </row>
    <row r="116" spans="1:11" s="2" customFormat="1" x14ac:dyDescent="0.2">
      <c r="A116" s="115"/>
      <c r="B116" s="112" t="s">
        <v>102</v>
      </c>
      <c r="C116" s="115">
        <v>7.17</v>
      </c>
      <c r="D116" s="115"/>
      <c r="E116" s="115"/>
      <c r="F116" s="34"/>
      <c r="G116" s="4"/>
      <c r="H116" s="14"/>
      <c r="I116" s="14"/>
      <c r="J116" s="14"/>
      <c r="K116" s="14"/>
    </row>
    <row r="117" spans="1:11" s="2" customFormat="1" x14ac:dyDescent="0.2">
      <c r="A117" s="115"/>
      <c r="B117" s="112" t="s">
        <v>103</v>
      </c>
      <c r="C117" s="115">
        <v>11.75</v>
      </c>
      <c r="D117" s="115"/>
      <c r="E117" s="115"/>
      <c r="F117" s="113"/>
      <c r="G117" s="4"/>
      <c r="H117" s="14"/>
      <c r="I117" s="14"/>
      <c r="J117" s="14"/>
      <c r="K117" s="14"/>
    </row>
    <row r="118" spans="1:11" s="2" customFormat="1" x14ac:dyDescent="0.2">
      <c r="A118" s="115"/>
      <c r="B118" s="112" t="s">
        <v>21</v>
      </c>
      <c r="C118" s="115">
        <v>5.12</v>
      </c>
      <c r="D118" s="115"/>
      <c r="E118" s="115"/>
      <c r="F118" s="14"/>
      <c r="G118" s="4"/>
      <c r="H118" s="14"/>
      <c r="I118" s="14"/>
      <c r="J118" s="14"/>
      <c r="K118" s="14"/>
    </row>
    <row r="119" spans="1:11" s="2" customFormat="1" x14ac:dyDescent="0.2">
      <c r="A119" s="115"/>
      <c r="B119" s="112" t="s">
        <v>23</v>
      </c>
      <c r="C119" s="115">
        <v>5.94</v>
      </c>
      <c r="D119" s="115"/>
      <c r="E119" s="115"/>
      <c r="F119" s="14"/>
      <c r="G119" s="4"/>
      <c r="H119" s="14"/>
      <c r="I119" s="14"/>
      <c r="J119" s="14"/>
      <c r="K119" s="14"/>
    </row>
    <row r="120" spans="1:11" s="2" customFormat="1" x14ac:dyDescent="0.2">
      <c r="A120" s="115"/>
      <c r="B120" s="112" t="s">
        <v>104</v>
      </c>
      <c r="C120" s="115">
        <v>6.96</v>
      </c>
      <c r="D120" s="115"/>
      <c r="E120" s="115"/>
    </row>
    <row r="121" spans="1:11" s="14" customFormat="1" x14ac:dyDescent="0.2">
      <c r="A121" s="115"/>
      <c r="B121" s="112" t="s">
        <v>105</v>
      </c>
      <c r="C121" s="115">
        <v>7</v>
      </c>
      <c r="D121" s="115"/>
      <c r="E121" s="115"/>
      <c r="F121" s="2"/>
      <c r="G121" s="2"/>
      <c r="H121" s="2"/>
      <c r="I121" s="2"/>
      <c r="J121" s="2"/>
      <c r="K121" s="2"/>
    </row>
    <row r="122" spans="1:11" s="14" customFormat="1" x14ac:dyDescent="0.2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</row>
    <row r="123" spans="1:11" s="14" customFormat="1" x14ac:dyDescent="0.2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</row>
    <row r="124" spans="1:11" s="14" customFormat="1" x14ac:dyDescent="0.2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</row>
    <row r="125" spans="1:11" s="14" customFormat="1" x14ac:dyDescent="0.2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</row>
    <row r="126" spans="1:11" s="14" customFormat="1" x14ac:dyDescent="0.2">
      <c r="A126" s="2"/>
      <c r="B126" s="2"/>
      <c r="C126" s="2"/>
      <c r="D126" s="2"/>
      <c r="E126" s="2"/>
      <c r="F126" s="34"/>
      <c r="G126" s="34"/>
      <c r="H126" s="34"/>
      <c r="I126" s="34"/>
      <c r="J126" s="34"/>
      <c r="K126" s="34"/>
    </row>
  </sheetData>
  <mergeCells count="2">
    <mergeCell ref="A39:C39"/>
    <mergeCell ref="A40:C40"/>
  </mergeCells>
  <conditionalFormatting sqref="D40:D114">
    <cfRule type="cellIs" dxfId="7" priority="1" operator="lessThan">
      <formula>-0.05</formula>
    </cfRule>
    <cfRule type="cellIs" dxfId="6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CC7D9C-0037-45CC-90DC-6A32DC1EAD4E}">
  <sheetPr>
    <pageSetUpPr fitToPage="1"/>
  </sheetPr>
  <dimension ref="A1:N126"/>
  <sheetViews>
    <sheetView zoomScaleNormal="100" zoomScaleSheetLayoutView="100" workbookViewId="0">
      <selection activeCell="F30" sqref="F30"/>
    </sheetView>
  </sheetViews>
  <sheetFormatPr baseColWidth="10" defaultColWidth="11.5" defaultRowHeight="14" x14ac:dyDescent="0.2"/>
  <cols>
    <col min="1" max="1" width="10.33203125" style="2" customWidth="1"/>
    <col min="2" max="2" width="38.5" style="2" customWidth="1"/>
    <col min="3" max="3" width="7" style="2" customWidth="1"/>
    <col min="4" max="4" width="9.33203125" style="2" bestFit="1" customWidth="1"/>
    <col min="5" max="5" width="9.6640625" style="2" bestFit="1" customWidth="1"/>
    <col min="6" max="6" width="9.33203125" style="2" bestFit="1" customWidth="1"/>
    <col min="7" max="7" width="9.6640625" style="2" bestFit="1" customWidth="1"/>
    <col min="8" max="8" width="9.33203125" style="2" customWidth="1"/>
    <col min="9" max="9" width="10.6640625" style="2" customWidth="1"/>
    <col min="10" max="10" width="9.33203125" style="2" customWidth="1"/>
    <col min="11" max="11" width="10.6640625" style="2" customWidth="1"/>
    <col min="12" max="16384" width="11.5" style="5"/>
  </cols>
  <sheetData>
    <row r="1" spans="1:14" x14ac:dyDescent="0.2">
      <c r="A1" s="1" t="s">
        <v>132</v>
      </c>
      <c r="B1" s="2" t="s">
        <v>129</v>
      </c>
      <c r="D1" s="3" t="s">
        <v>1</v>
      </c>
      <c r="F1" s="3" t="s">
        <v>2</v>
      </c>
      <c r="H1" s="3" t="s">
        <v>3</v>
      </c>
      <c r="J1" s="148" t="s">
        <v>4</v>
      </c>
      <c r="K1" s="149"/>
      <c r="L1" s="2"/>
      <c r="M1" s="2"/>
    </row>
    <row r="2" spans="1:14" x14ac:dyDescent="0.2">
      <c r="A2" s="6"/>
      <c r="C2" s="7" t="s">
        <v>5</v>
      </c>
      <c r="D2" s="8" t="str">
        <f>CONCATENATE(A1,"s")</f>
        <v>CLMs</v>
      </c>
      <c r="E2" s="9"/>
      <c r="F2" s="8" t="str">
        <f>CONCATENATE(A1,"d")</f>
        <v>CLMd</v>
      </c>
      <c r="G2" s="150"/>
      <c r="H2" s="8" t="str">
        <f>CONCATENATE(A1,"p")</f>
        <v>CLMp</v>
      </c>
      <c r="I2" s="5"/>
      <c r="J2" s="151" t="str">
        <f>CONCATENATE(A1,"e")</f>
        <v>CLMe</v>
      </c>
      <c r="K2" s="152"/>
      <c r="L2" s="2"/>
      <c r="M2" s="2"/>
      <c r="N2" s="2"/>
    </row>
    <row r="3" spans="1:14" x14ac:dyDescent="0.2">
      <c r="B3" s="2" t="s">
        <v>6</v>
      </c>
      <c r="D3" s="11"/>
      <c r="E3" s="12">
        <v>50</v>
      </c>
      <c r="F3" s="5"/>
      <c r="G3" s="12">
        <f>E3+15</f>
        <v>65</v>
      </c>
      <c r="H3" s="5"/>
      <c r="I3" s="12">
        <f>G3+15</f>
        <v>80</v>
      </c>
      <c r="J3" s="153"/>
      <c r="K3" s="154">
        <v>95</v>
      </c>
      <c r="L3" s="2"/>
      <c r="M3" s="2"/>
      <c r="N3" s="2"/>
    </row>
    <row r="4" spans="1:14" ht="15" thickBot="1" x14ac:dyDescent="0.25">
      <c r="B4" s="15" t="s">
        <v>7</v>
      </c>
      <c r="D4" s="11"/>
      <c r="E4" s="16">
        <f>E3+10</f>
        <v>60</v>
      </c>
      <c r="F4" s="17"/>
      <c r="G4" s="16">
        <f>G3+10</f>
        <v>75</v>
      </c>
      <c r="H4" s="17"/>
      <c r="I4" s="16">
        <f>I3+10</f>
        <v>90</v>
      </c>
      <c r="J4" s="155"/>
      <c r="K4" s="156">
        <f>K3+10</f>
        <v>105</v>
      </c>
      <c r="L4" s="2"/>
      <c r="M4" s="2"/>
      <c r="N4" s="2"/>
    </row>
    <row r="5" spans="1:14" x14ac:dyDescent="0.2">
      <c r="A5" s="18" t="s">
        <v>14</v>
      </c>
      <c r="B5" s="19" t="s">
        <v>11</v>
      </c>
      <c r="C5" s="119">
        <v>0.96</v>
      </c>
      <c r="D5" s="21">
        <v>2</v>
      </c>
      <c r="E5" s="20">
        <f>C5*D5</f>
        <v>1.92</v>
      </c>
      <c r="F5" s="133">
        <v>4</v>
      </c>
      <c r="G5" s="20">
        <f t="shared" ref="G5:G8" si="0">C5*F5</f>
        <v>3.84</v>
      </c>
      <c r="H5" s="133">
        <v>6</v>
      </c>
      <c r="I5" s="20">
        <f t="shared" ref="I5:I8" si="1">C5*H5</f>
        <v>5.76</v>
      </c>
      <c r="J5" s="157">
        <v>9</v>
      </c>
      <c r="K5" s="158">
        <f>C5*J5</f>
        <v>8.64</v>
      </c>
      <c r="L5" s="2"/>
      <c r="M5" s="2"/>
      <c r="N5" s="2"/>
    </row>
    <row r="6" spans="1:14" x14ac:dyDescent="0.2">
      <c r="A6" s="23" t="s">
        <v>69</v>
      </c>
      <c r="B6" s="24" t="s">
        <v>46</v>
      </c>
      <c r="C6" s="25">
        <v>0.63</v>
      </c>
      <c r="D6" s="31">
        <v>2</v>
      </c>
      <c r="E6" s="25">
        <f>C6*D6</f>
        <v>1.26</v>
      </c>
      <c r="F6" s="26">
        <v>4</v>
      </c>
      <c r="G6" s="25">
        <f t="shared" si="0"/>
        <v>2.52</v>
      </c>
      <c r="H6" s="26">
        <v>5</v>
      </c>
      <c r="I6" s="25">
        <f t="shared" si="1"/>
        <v>3.15</v>
      </c>
      <c r="J6" s="159">
        <v>5</v>
      </c>
      <c r="K6" s="160">
        <f t="shared" ref="K6:K8" si="2">C6*J6</f>
        <v>3.15</v>
      </c>
      <c r="L6" s="2"/>
      <c r="M6" s="2"/>
      <c r="N6" s="2"/>
    </row>
    <row r="7" spans="1:14" x14ac:dyDescent="0.2">
      <c r="A7" s="23" t="s">
        <v>10</v>
      </c>
      <c r="B7" s="30" t="s">
        <v>63</v>
      </c>
      <c r="C7" s="97">
        <v>0.51</v>
      </c>
      <c r="D7" s="26">
        <v>2</v>
      </c>
      <c r="E7" s="25">
        <f>C7*D7</f>
        <v>1.02</v>
      </c>
      <c r="F7" s="31">
        <v>4</v>
      </c>
      <c r="G7" s="25">
        <f t="shared" si="0"/>
        <v>2.04</v>
      </c>
      <c r="H7" s="26">
        <v>5</v>
      </c>
      <c r="I7" s="25">
        <f t="shared" si="1"/>
        <v>2.5499999999999998</v>
      </c>
      <c r="J7" s="159">
        <v>5</v>
      </c>
      <c r="K7" s="160">
        <f t="shared" si="2"/>
        <v>2.5499999999999998</v>
      </c>
      <c r="L7" s="2"/>
      <c r="M7" s="2"/>
      <c r="N7" s="2"/>
    </row>
    <row r="8" spans="1:14" x14ac:dyDescent="0.2">
      <c r="A8" s="23" t="s">
        <v>16</v>
      </c>
      <c r="B8" s="30" t="s">
        <v>47</v>
      </c>
      <c r="C8" s="25">
        <v>0.63</v>
      </c>
      <c r="D8" s="29">
        <v>2</v>
      </c>
      <c r="E8" s="25">
        <f t="shared" ref="E8" si="3">C8*D8</f>
        <v>1.26</v>
      </c>
      <c r="F8" s="26">
        <v>3</v>
      </c>
      <c r="G8" s="25">
        <f t="shared" si="0"/>
        <v>1.8900000000000001</v>
      </c>
      <c r="H8" s="26">
        <v>4</v>
      </c>
      <c r="I8" s="25">
        <f t="shared" si="1"/>
        <v>2.52</v>
      </c>
      <c r="J8" s="159">
        <v>5</v>
      </c>
      <c r="K8" s="160">
        <f t="shared" si="2"/>
        <v>3.15</v>
      </c>
      <c r="L8" s="2"/>
      <c r="M8" s="2"/>
      <c r="N8" s="2"/>
    </row>
    <row r="9" spans="1:14" x14ac:dyDescent="0.2">
      <c r="A9" s="32" t="s">
        <v>68</v>
      </c>
      <c r="B9" s="30" t="s">
        <v>58</v>
      </c>
      <c r="C9" s="25">
        <v>1.47</v>
      </c>
      <c r="D9" s="44">
        <v>1</v>
      </c>
      <c r="E9" s="25">
        <f>C9*D9</f>
        <v>1.47</v>
      </c>
      <c r="F9" s="31">
        <v>2</v>
      </c>
      <c r="G9" s="25">
        <f>C9*F9</f>
        <v>2.94</v>
      </c>
      <c r="H9" s="31">
        <v>4</v>
      </c>
      <c r="I9" s="25">
        <f>C9*H9</f>
        <v>5.88</v>
      </c>
      <c r="J9" s="159">
        <v>4</v>
      </c>
      <c r="K9" s="160">
        <f>C9*J9</f>
        <v>5.88</v>
      </c>
      <c r="L9" s="2"/>
      <c r="M9" s="2"/>
      <c r="N9" s="2"/>
    </row>
    <row r="10" spans="1:14" x14ac:dyDescent="0.2">
      <c r="A10" s="161"/>
      <c r="B10" s="112" t="s">
        <v>93</v>
      </c>
      <c r="C10" s="37">
        <v>0.17</v>
      </c>
      <c r="D10" s="40">
        <v>3</v>
      </c>
      <c r="E10" s="39">
        <f t="shared" ref="E10:E16" si="4">C10*D10</f>
        <v>0.51</v>
      </c>
      <c r="F10" s="40">
        <v>3</v>
      </c>
      <c r="G10" s="39">
        <f t="shared" ref="G10:G16" si="5">C10*F10</f>
        <v>0.51</v>
      </c>
      <c r="H10" s="40">
        <v>3</v>
      </c>
      <c r="I10" s="39">
        <f t="shared" ref="I10:I16" si="6">C10*H10</f>
        <v>0.51</v>
      </c>
      <c r="J10" s="159">
        <v>3</v>
      </c>
      <c r="K10" s="160">
        <f>C10*J10</f>
        <v>0.51</v>
      </c>
      <c r="L10" s="2"/>
      <c r="M10" s="2"/>
      <c r="N10" s="2"/>
    </row>
    <row r="11" spans="1:14" x14ac:dyDescent="0.2">
      <c r="A11" s="32"/>
      <c r="B11" s="24"/>
      <c r="C11" s="97"/>
      <c r="D11" s="29"/>
      <c r="E11" s="25">
        <f t="shared" si="4"/>
        <v>0</v>
      </c>
      <c r="F11" s="26"/>
      <c r="G11" s="25">
        <f t="shared" si="5"/>
        <v>0</v>
      </c>
      <c r="H11" s="26"/>
      <c r="I11" s="25">
        <f t="shared" si="6"/>
        <v>0</v>
      </c>
      <c r="J11" s="159"/>
      <c r="K11" s="160">
        <f t="shared" ref="K11:K16" si="7">C11*J11</f>
        <v>0</v>
      </c>
      <c r="L11" s="2"/>
      <c r="M11" s="2"/>
      <c r="N11" s="2"/>
    </row>
    <row r="12" spans="1:14" s="2" customFormat="1" x14ac:dyDescent="0.2">
      <c r="A12" s="32"/>
      <c r="C12" s="43"/>
      <c r="D12" s="44"/>
      <c r="E12" s="25">
        <f t="shared" si="4"/>
        <v>0</v>
      </c>
      <c r="F12" s="11"/>
      <c r="G12" s="25">
        <f t="shared" si="5"/>
        <v>0</v>
      </c>
      <c r="H12" s="26"/>
      <c r="I12" s="25">
        <f t="shared" si="6"/>
        <v>0</v>
      </c>
      <c r="J12" s="159"/>
      <c r="K12" s="160">
        <f t="shared" si="7"/>
        <v>0</v>
      </c>
    </row>
    <row r="13" spans="1:14" s="2" customFormat="1" x14ac:dyDescent="0.2">
      <c r="A13" s="32"/>
      <c r="C13" s="43"/>
      <c r="D13" s="44"/>
      <c r="E13" s="25">
        <f t="shared" si="4"/>
        <v>0</v>
      </c>
      <c r="F13" s="11"/>
      <c r="G13" s="25">
        <f t="shared" si="5"/>
        <v>0</v>
      </c>
      <c r="H13" s="26"/>
      <c r="I13" s="25">
        <f t="shared" si="6"/>
        <v>0</v>
      </c>
      <c r="J13" s="159"/>
      <c r="K13" s="160">
        <f t="shared" si="7"/>
        <v>0</v>
      </c>
    </row>
    <row r="14" spans="1:14" s="2" customFormat="1" x14ac:dyDescent="0.2">
      <c r="A14" s="32"/>
      <c r="C14" s="43"/>
      <c r="D14" s="44"/>
      <c r="E14" s="25">
        <f t="shared" si="4"/>
        <v>0</v>
      </c>
      <c r="F14" s="11"/>
      <c r="G14" s="25">
        <f t="shared" si="5"/>
        <v>0</v>
      </c>
      <c r="H14" s="26"/>
      <c r="I14" s="25">
        <f t="shared" si="6"/>
        <v>0</v>
      </c>
      <c r="J14" s="159"/>
      <c r="K14" s="160">
        <f t="shared" si="7"/>
        <v>0</v>
      </c>
    </row>
    <row r="15" spans="1:14" x14ac:dyDescent="0.2">
      <c r="A15" s="47"/>
      <c r="B15" s="139" t="s">
        <v>128</v>
      </c>
      <c r="C15" s="140">
        <v>0.75</v>
      </c>
      <c r="D15" s="162">
        <v>0.5</v>
      </c>
      <c r="E15" s="51">
        <f t="shared" si="4"/>
        <v>0.375</v>
      </c>
      <c r="F15" s="162">
        <v>0.5</v>
      </c>
      <c r="G15" s="51">
        <f t="shared" si="5"/>
        <v>0.375</v>
      </c>
      <c r="H15" s="162">
        <v>0.5</v>
      </c>
      <c r="I15" s="51">
        <f t="shared" si="6"/>
        <v>0.375</v>
      </c>
      <c r="J15" s="163">
        <v>0.66666666666666663</v>
      </c>
      <c r="K15" s="160">
        <f t="shared" si="7"/>
        <v>0.5</v>
      </c>
      <c r="L15" s="2"/>
      <c r="M15" s="2"/>
      <c r="N15" s="2"/>
    </row>
    <row r="16" spans="1:14" ht="15" thickBot="1" x14ac:dyDescent="0.25">
      <c r="A16" s="164" t="s">
        <v>130</v>
      </c>
      <c r="B16" s="165" t="s">
        <v>131</v>
      </c>
      <c r="C16" s="58">
        <v>7.41</v>
      </c>
      <c r="D16" s="166">
        <v>1</v>
      </c>
      <c r="E16" s="58">
        <f t="shared" si="4"/>
        <v>7.41</v>
      </c>
      <c r="F16" s="57">
        <v>1</v>
      </c>
      <c r="G16" s="58">
        <f t="shared" si="5"/>
        <v>7.41</v>
      </c>
      <c r="H16" s="57">
        <v>1</v>
      </c>
      <c r="I16" s="58">
        <f t="shared" si="6"/>
        <v>7.41</v>
      </c>
      <c r="J16" s="167">
        <v>1</v>
      </c>
      <c r="K16" s="168">
        <f t="shared" si="7"/>
        <v>7.41</v>
      </c>
      <c r="L16" s="2"/>
      <c r="M16" s="2"/>
      <c r="N16" s="2"/>
    </row>
    <row r="17" spans="1:14" x14ac:dyDescent="0.2">
      <c r="A17" s="61"/>
      <c r="B17" s="61" t="s">
        <v>24</v>
      </c>
      <c r="C17" s="62"/>
      <c r="E17" s="63">
        <f>SUM(E5:E16)</f>
        <v>15.224999999999998</v>
      </c>
      <c r="F17" s="86"/>
      <c r="G17" s="63">
        <f>SUM(G5:G16)</f>
        <v>21.524999999999999</v>
      </c>
      <c r="H17" s="86"/>
      <c r="I17" s="63">
        <f>SUM(I5:I16)</f>
        <v>28.155000000000001</v>
      </c>
      <c r="J17" s="169"/>
      <c r="K17" s="170">
        <f>SUM(K5:K16)</f>
        <v>31.79</v>
      </c>
      <c r="L17" s="64"/>
      <c r="M17" s="2"/>
      <c r="N17" s="2"/>
    </row>
    <row r="18" spans="1:14" x14ac:dyDescent="0.2">
      <c r="B18" s="2" t="s">
        <v>25</v>
      </c>
      <c r="D18" s="11"/>
      <c r="E18" s="43">
        <f>E3</f>
        <v>50</v>
      </c>
      <c r="F18" s="11"/>
      <c r="G18" s="43">
        <f>G3</f>
        <v>65</v>
      </c>
      <c r="H18" s="11"/>
      <c r="I18" s="43">
        <f>I3</f>
        <v>80</v>
      </c>
      <c r="J18" s="171"/>
      <c r="K18" s="170">
        <f>K3</f>
        <v>95</v>
      </c>
      <c r="L18" s="2"/>
      <c r="M18" s="2"/>
      <c r="N18" s="2"/>
    </row>
    <row r="19" spans="1:14" x14ac:dyDescent="0.2">
      <c r="B19" s="2" t="s">
        <v>26</v>
      </c>
      <c r="C19" s="65">
        <v>0.71</v>
      </c>
      <c r="D19" s="11"/>
      <c r="E19" s="43">
        <f>E18*$C19</f>
        <v>35.5</v>
      </c>
      <c r="F19" s="11"/>
      <c r="G19" s="43">
        <f>G18*$C19</f>
        <v>46.15</v>
      </c>
      <c r="H19" s="11"/>
      <c r="I19" s="43">
        <f>I18*$C19</f>
        <v>56.8</v>
      </c>
      <c r="J19" s="171"/>
      <c r="K19" s="170">
        <f>K18*$C19</f>
        <v>67.45</v>
      </c>
      <c r="L19" s="2"/>
      <c r="M19" s="2"/>
      <c r="N19" s="2"/>
    </row>
    <row r="20" spans="1:14" x14ac:dyDescent="0.2">
      <c r="B20" s="2" t="s">
        <v>27</v>
      </c>
      <c r="C20" s="66">
        <v>0.5</v>
      </c>
      <c r="D20" s="11"/>
      <c r="E20" s="67">
        <f>E19*$C20</f>
        <v>17.75</v>
      </c>
      <c r="F20" s="11"/>
      <c r="G20" s="67">
        <f>G19*$C20</f>
        <v>23.074999999999999</v>
      </c>
      <c r="H20" s="11"/>
      <c r="I20" s="67">
        <f>I19*$C20</f>
        <v>28.4</v>
      </c>
      <c r="J20" s="171"/>
      <c r="K20" s="170">
        <f>K19*$C20</f>
        <v>33.725000000000001</v>
      </c>
      <c r="L20" s="2"/>
      <c r="M20" s="2"/>
      <c r="N20" s="2"/>
    </row>
    <row r="21" spans="1:14" x14ac:dyDescent="0.2">
      <c r="B21" s="2" t="s">
        <v>28</v>
      </c>
      <c r="C21" s="66">
        <v>0.5</v>
      </c>
      <c r="D21" s="11"/>
      <c r="E21" s="43">
        <f>E19*$C21</f>
        <v>17.75</v>
      </c>
      <c r="F21" s="11"/>
      <c r="G21" s="43">
        <f>G19*$C21</f>
        <v>23.074999999999999</v>
      </c>
      <c r="H21" s="11"/>
      <c r="I21" s="43">
        <f>I19*$C21</f>
        <v>28.4</v>
      </c>
      <c r="J21" s="171"/>
      <c r="K21" s="170">
        <f>K19*$C21</f>
        <v>33.725000000000001</v>
      </c>
      <c r="L21" s="2"/>
      <c r="M21" s="2"/>
      <c r="N21" s="2"/>
    </row>
    <row r="22" spans="1:14" x14ac:dyDescent="0.2">
      <c r="B22" s="68" t="s">
        <v>29</v>
      </c>
      <c r="C22" s="69"/>
      <c r="D22" s="11"/>
      <c r="E22" s="43">
        <f>E19-E17</f>
        <v>20.275000000000002</v>
      </c>
      <c r="F22" s="11"/>
      <c r="G22" s="43">
        <f>G19-G17</f>
        <v>24.625</v>
      </c>
      <c r="H22" s="11"/>
      <c r="I22" s="43">
        <f>I19-I17</f>
        <v>28.644999999999996</v>
      </c>
      <c r="J22" s="171"/>
      <c r="K22" s="170">
        <f>K19-K17</f>
        <v>35.660000000000004</v>
      </c>
      <c r="L22" s="2"/>
      <c r="M22" s="2"/>
      <c r="N22" s="2"/>
    </row>
    <row r="23" spans="1:14" x14ac:dyDescent="0.2">
      <c r="B23" s="68" t="s">
        <v>30</v>
      </c>
      <c r="C23" s="70">
        <v>-0.1</v>
      </c>
      <c r="D23" s="11"/>
      <c r="E23" s="43">
        <f>E18*C23</f>
        <v>-5</v>
      </c>
      <c r="F23" s="11"/>
      <c r="G23" s="43">
        <f>G18*C23</f>
        <v>-6.5</v>
      </c>
      <c r="H23" s="11"/>
      <c r="I23" s="43">
        <f>I18*C23</f>
        <v>-8</v>
      </c>
      <c r="J23" s="171"/>
      <c r="K23" s="170">
        <f>K18*C23</f>
        <v>-9.5</v>
      </c>
      <c r="L23" s="2"/>
      <c r="M23" s="2"/>
      <c r="N23" s="2"/>
    </row>
    <row r="24" spans="1:14" x14ac:dyDescent="0.2"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71"/>
      <c r="K24" s="170">
        <f>E24</f>
        <v>-2.75</v>
      </c>
      <c r="L24" s="2"/>
      <c r="M24" s="2"/>
      <c r="N24" s="2"/>
    </row>
    <row r="25" spans="1:14" x14ac:dyDescent="0.2"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71"/>
      <c r="K25" s="170">
        <f>E25</f>
        <v>-4.99</v>
      </c>
      <c r="L25" s="2"/>
      <c r="M25" s="2"/>
      <c r="N25" s="2"/>
    </row>
    <row r="26" spans="1:14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172"/>
      <c r="K26" s="173">
        <f>E26</f>
        <v>-3</v>
      </c>
      <c r="L26" s="2"/>
      <c r="M26" s="2"/>
      <c r="N26" s="2"/>
    </row>
    <row r="27" spans="1:14" x14ac:dyDescent="0.2">
      <c r="A27" s="34"/>
      <c r="B27" s="76" t="s">
        <v>34</v>
      </c>
      <c r="C27" s="77"/>
      <c r="D27" s="74"/>
      <c r="E27" s="75">
        <f>SUM(E22:E26)</f>
        <v>4.5350000000000019</v>
      </c>
      <c r="F27" s="34"/>
      <c r="G27" s="75">
        <f>SUM(G22:G26)</f>
        <v>7.3849999999999998</v>
      </c>
      <c r="H27" s="34"/>
      <c r="I27" s="75">
        <f>SUM(I22:I26)</f>
        <v>9.9049999999999958</v>
      </c>
      <c r="J27" s="174"/>
      <c r="K27" s="173">
        <f>SUM(K22:K26)</f>
        <v>15.420000000000002</v>
      </c>
      <c r="L27" s="2"/>
      <c r="M27" s="2"/>
      <c r="N27" s="2"/>
    </row>
    <row r="28" spans="1:14" x14ac:dyDescent="0.2">
      <c r="A28" s="34"/>
      <c r="B28" s="34" t="s">
        <v>35</v>
      </c>
      <c r="C28" s="34"/>
      <c r="D28" s="78"/>
      <c r="E28" s="79">
        <f>E27/E18</f>
        <v>9.0700000000000044E-2</v>
      </c>
      <c r="F28" s="34"/>
      <c r="G28" s="79">
        <f>G27/G18</f>
        <v>0.11361538461538462</v>
      </c>
      <c r="H28" s="34"/>
      <c r="I28" s="79">
        <f>I27/I18</f>
        <v>0.12381249999999995</v>
      </c>
      <c r="J28" s="174"/>
      <c r="K28" s="175">
        <f>K27/K18</f>
        <v>0.16231578947368422</v>
      </c>
      <c r="L28" s="2"/>
      <c r="M28" s="2"/>
      <c r="N28" s="2"/>
    </row>
    <row r="29" spans="1:14" x14ac:dyDescent="0.2">
      <c r="A29" s="34"/>
      <c r="B29" s="34"/>
      <c r="C29" s="34"/>
      <c r="D29" s="78"/>
      <c r="E29" s="78"/>
      <c r="F29" s="78"/>
      <c r="G29" s="78"/>
      <c r="H29" s="78"/>
      <c r="I29" s="78"/>
      <c r="J29" s="176"/>
      <c r="K29" s="176"/>
      <c r="L29" s="2"/>
      <c r="M29" s="2"/>
      <c r="N29" s="2"/>
    </row>
    <row r="30" spans="1:14" x14ac:dyDescent="0.2">
      <c r="A30" s="34"/>
      <c r="B30" s="80" t="s">
        <v>36</v>
      </c>
      <c r="C30" s="81"/>
      <c r="D30" s="82"/>
      <c r="E30" s="83">
        <f>E17/E18</f>
        <v>0.30449999999999994</v>
      </c>
      <c r="F30" s="81"/>
      <c r="G30" s="83">
        <f>G17/G18</f>
        <v>0.33115384615384613</v>
      </c>
      <c r="H30" s="81"/>
      <c r="I30" s="83">
        <f>I17/I18</f>
        <v>0.35193750000000001</v>
      </c>
      <c r="J30" s="177"/>
      <c r="K30" s="178">
        <f>K17/K18</f>
        <v>0.33463157894736839</v>
      </c>
      <c r="L30" s="2"/>
      <c r="M30" s="2"/>
      <c r="N30" s="2"/>
    </row>
    <row r="31" spans="1:14" x14ac:dyDescent="0.2">
      <c r="D31" s="85"/>
      <c r="E31" s="86"/>
      <c r="G31" s="86"/>
      <c r="I31" s="86"/>
      <c r="J31" s="149"/>
      <c r="K31" s="169"/>
      <c r="L31" s="87"/>
      <c r="M31" s="87"/>
      <c r="N31" s="2"/>
    </row>
    <row r="32" spans="1:14" x14ac:dyDescent="0.2"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179" t="s">
        <v>37</v>
      </c>
      <c r="K32" s="180" t="s">
        <v>38</v>
      </c>
      <c r="L32" s="87"/>
      <c r="M32" s="87"/>
      <c r="N32" s="2"/>
    </row>
    <row r="33" spans="1:14" x14ac:dyDescent="0.2">
      <c r="C33" s="90" t="s">
        <v>39</v>
      </c>
      <c r="D33" s="91">
        <v>10</v>
      </c>
      <c r="E33" s="92">
        <f>D33*2.54</f>
        <v>25.4</v>
      </c>
      <c r="F33" s="91">
        <v>11</v>
      </c>
      <c r="G33" s="181">
        <f>F33*2.54</f>
        <v>27.94</v>
      </c>
      <c r="H33" s="91">
        <v>12</v>
      </c>
      <c r="I33" s="181">
        <f>H33*2.54</f>
        <v>30.48</v>
      </c>
      <c r="J33" s="182"/>
      <c r="K33" s="183">
        <f>J33*2.54</f>
        <v>0</v>
      </c>
      <c r="L33" s="87"/>
      <c r="M33" s="87"/>
      <c r="N33" s="14"/>
    </row>
    <row r="34" spans="1:14" x14ac:dyDescent="0.2">
      <c r="C34" s="90" t="s">
        <v>40</v>
      </c>
      <c r="D34" s="91">
        <v>12</v>
      </c>
      <c r="E34" s="92">
        <f>D34*2.54</f>
        <v>30.48</v>
      </c>
      <c r="F34" s="91">
        <v>13</v>
      </c>
      <c r="G34" s="181">
        <f>F34*2.54</f>
        <v>33.020000000000003</v>
      </c>
      <c r="H34" s="91">
        <v>15</v>
      </c>
      <c r="I34" s="181">
        <f>H34*2.54</f>
        <v>38.1</v>
      </c>
      <c r="J34" s="182"/>
      <c r="K34" s="183">
        <f>J34*2.54</f>
        <v>0</v>
      </c>
    </row>
    <row r="35" spans="1:14" s="14" customFormat="1" x14ac:dyDescent="0.2">
      <c r="A35" s="2"/>
      <c r="B35" s="2"/>
      <c r="C35" s="2"/>
      <c r="D35" s="2"/>
      <c r="E35" s="2"/>
      <c r="F35" s="2"/>
      <c r="G35" s="2"/>
      <c r="H35" s="2"/>
      <c r="I35" s="2"/>
      <c r="J35" s="149"/>
      <c r="K35" s="149"/>
    </row>
    <row r="36" spans="1:14" s="14" customFormat="1" x14ac:dyDescent="0.2">
      <c r="A36" s="5"/>
      <c r="B36" s="5"/>
      <c r="C36" s="2"/>
      <c r="D36" s="2"/>
      <c r="E36" s="2"/>
      <c r="F36" s="2"/>
      <c r="G36" s="2"/>
      <c r="H36" s="2"/>
      <c r="I36" s="2"/>
      <c r="J36" s="149"/>
      <c r="K36" s="149"/>
    </row>
    <row r="37" spans="1:14" s="14" customFormat="1" x14ac:dyDescent="0.2">
      <c r="A37" s="5"/>
      <c r="B37" s="5"/>
      <c r="C37" s="2"/>
      <c r="D37" s="2"/>
      <c r="E37" s="2"/>
      <c r="F37" s="2"/>
      <c r="G37" s="2"/>
      <c r="H37" s="2"/>
      <c r="I37" s="2"/>
      <c r="J37" s="149"/>
      <c r="K37" s="149"/>
    </row>
    <row r="38" spans="1:14" s="14" customFormat="1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149"/>
      <c r="K38" s="184">
        <v>0.2</v>
      </c>
    </row>
    <row r="39" spans="1:14" s="14" customFormat="1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149"/>
      <c r="K39" s="170" t="e">
        <f>K38*#REF!</f>
        <v>#REF!</v>
      </c>
    </row>
    <row r="40" spans="1:14" s="14" customFormat="1" x14ac:dyDescent="0.2">
      <c r="A40" s="209" t="s">
        <v>41</v>
      </c>
      <c r="B40" s="209"/>
      <c r="C40" s="209"/>
      <c r="D40" s="2"/>
      <c r="E40" s="2"/>
      <c r="F40" s="34"/>
      <c r="G40" s="4"/>
    </row>
    <row r="41" spans="1:14" s="14" customFormat="1" x14ac:dyDescent="0.2">
      <c r="A41" s="88"/>
      <c r="B41" s="2"/>
      <c r="C41" s="94" t="s">
        <v>42</v>
      </c>
      <c r="D41" s="2"/>
      <c r="E41" s="94" t="s">
        <v>43</v>
      </c>
      <c r="F41" s="34"/>
      <c r="G41" s="95"/>
    </row>
    <row r="42" spans="1:14" s="14" customFormat="1" x14ac:dyDescent="0.2">
      <c r="A42" s="96"/>
      <c r="B42" s="24" t="s">
        <v>44</v>
      </c>
      <c r="C42" s="25">
        <v>0.62</v>
      </c>
      <c r="D42" s="97">
        <f>C42-E42</f>
        <v>-0.29000000000000004</v>
      </c>
      <c r="E42" s="25">
        <v>0.91</v>
      </c>
      <c r="F42" s="34"/>
      <c r="G42" s="4"/>
    </row>
    <row r="43" spans="1:14" s="14" customFormat="1" x14ac:dyDescent="0.2">
      <c r="A43" s="96"/>
      <c r="B43" s="24" t="s">
        <v>45</v>
      </c>
      <c r="C43" s="25">
        <v>1.47</v>
      </c>
      <c r="D43" s="97">
        <f t="shared" ref="D43:D106" si="8">C43-E43</f>
        <v>-7.0000000000000062E-2</v>
      </c>
      <c r="E43" s="25">
        <v>1.54</v>
      </c>
      <c r="F43" s="34"/>
      <c r="G43" s="4"/>
    </row>
    <row r="44" spans="1:14" s="14" customFormat="1" x14ac:dyDescent="0.2">
      <c r="A44" s="96"/>
      <c r="B44" s="24" t="s">
        <v>9</v>
      </c>
      <c r="C44" s="25">
        <v>0.63</v>
      </c>
      <c r="D44" s="97">
        <f t="shared" si="8"/>
        <v>-0.12</v>
      </c>
      <c r="E44" s="25">
        <v>0.75</v>
      </c>
      <c r="F44" s="34"/>
      <c r="G44" s="4"/>
    </row>
    <row r="45" spans="1:14" s="14" customFormat="1" x14ac:dyDescent="0.2">
      <c r="A45" s="96"/>
      <c r="B45" s="24" t="s">
        <v>46</v>
      </c>
      <c r="C45" s="25">
        <v>0.63</v>
      </c>
      <c r="D45" s="97">
        <f t="shared" si="8"/>
        <v>-0.12</v>
      </c>
      <c r="E45" s="25">
        <v>0.75</v>
      </c>
      <c r="F45" s="34"/>
      <c r="G45" s="4"/>
    </row>
    <row r="46" spans="1:14" s="14" customFormat="1" x14ac:dyDescent="0.2">
      <c r="A46" s="96"/>
      <c r="B46" s="24" t="s">
        <v>47</v>
      </c>
      <c r="C46" s="25">
        <v>0.63</v>
      </c>
      <c r="D46" s="97">
        <f t="shared" si="8"/>
        <v>-0.12</v>
      </c>
      <c r="E46" s="25">
        <v>0.75</v>
      </c>
      <c r="F46" s="34"/>
      <c r="G46" s="4"/>
    </row>
    <row r="47" spans="1:14" s="14" customFormat="1" x14ac:dyDescent="0.2">
      <c r="A47" s="96"/>
      <c r="B47" s="24" t="s">
        <v>17</v>
      </c>
      <c r="C47" s="25">
        <v>1.28</v>
      </c>
      <c r="D47" s="97">
        <f>C47-E47</f>
        <v>-0.32000000000000006</v>
      </c>
      <c r="E47" s="25">
        <v>1.6</v>
      </c>
      <c r="F47" s="34"/>
      <c r="G47" s="4"/>
    </row>
    <row r="48" spans="1:14" s="14" customFormat="1" x14ac:dyDescent="0.2">
      <c r="A48" s="96"/>
      <c r="B48" s="24" t="s">
        <v>48</v>
      </c>
      <c r="C48" s="25">
        <v>1.06</v>
      </c>
      <c r="D48" s="97">
        <f>C48-E48</f>
        <v>-0.43999999999999995</v>
      </c>
      <c r="E48" s="25">
        <v>1.5</v>
      </c>
      <c r="F48" s="34"/>
      <c r="G48" s="4"/>
    </row>
    <row r="49" spans="1:7" s="14" customFormat="1" x14ac:dyDescent="0.2">
      <c r="A49" s="96"/>
      <c r="B49" s="24" t="s">
        <v>49</v>
      </c>
      <c r="C49" s="25">
        <v>1.26</v>
      </c>
      <c r="D49" s="97">
        <f>C49-E49</f>
        <v>-0.92000000000000015</v>
      </c>
      <c r="E49" s="25">
        <v>2.1800000000000002</v>
      </c>
      <c r="F49" s="34"/>
      <c r="G49" s="4"/>
    </row>
    <row r="50" spans="1:7" s="14" customFormat="1" x14ac:dyDescent="0.2">
      <c r="A50" s="96"/>
      <c r="B50" s="24" t="s">
        <v>50</v>
      </c>
      <c r="C50" s="25">
        <v>0.84</v>
      </c>
      <c r="D50" s="97">
        <f>C50-E50</f>
        <v>-0.13</v>
      </c>
      <c r="E50" s="25">
        <v>0.97</v>
      </c>
      <c r="F50" s="34"/>
      <c r="G50" s="4"/>
    </row>
    <row r="51" spans="1:7" s="14" customFormat="1" x14ac:dyDescent="0.2">
      <c r="A51" s="96"/>
      <c r="B51" s="97" t="s">
        <v>51</v>
      </c>
      <c r="C51" s="25">
        <v>1.1399999999999999</v>
      </c>
      <c r="D51" s="97">
        <f>C51-E51</f>
        <v>-0.3600000000000001</v>
      </c>
      <c r="E51" s="25">
        <v>1.5</v>
      </c>
      <c r="F51" s="34"/>
      <c r="G51" s="4"/>
    </row>
    <row r="52" spans="1:7" s="14" customFormat="1" x14ac:dyDescent="0.2">
      <c r="A52" s="96" t="s">
        <v>52</v>
      </c>
      <c r="B52" s="24" t="s">
        <v>53</v>
      </c>
      <c r="C52" s="25">
        <v>2.2999999999999998</v>
      </c>
      <c r="D52" s="97">
        <f t="shared" si="8"/>
        <v>2.0000000000000018E-2</v>
      </c>
      <c r="E52" s="25">
        <v>2.2799999999999998</v>
      </c>
      <c r="F52" s="34"/>
      <c r="G52" s="4"/>
    </row>
    <row r="53" spans="1:7" s="14" customFormat="1" x14ac:dyDescent="0.2">
      <c r="A53" s="96" t="s">
        <v>8</v>
      </c>
      <c r="B53" s="24" t="s">
        <v>54</v>
      </c>
      <c r="C53" s="25">
        <v>1.69</v>
      </c>
      <c r="D53" s="97">
        <f t="shared" si="8"/>
        <v>5.0000000000000044E-2</v>
      </c>
      <c r="E53" s="25">
        <v>1.64</v>
      </c>
      <c r="F53" s="34"/>
      <c r="G53" s="4"/>
    </row>
    <row r="54" spans="1:7" s="14" customFormat="1" x14ac:dyDescent="0.2">
      <c r="A54" s="96" t="s">
        <v>55</v>
      </c>
      <c r="B54" s="24" t="s">
        <v>53</v>
      </c>
      <c r="C54" s="25">
        <v>2.14</v>
      </c>
      <c r="D54" s="97">
        <f t="shared" si="8"/>
        <v>0</v>
      </c>
      <c r="E54" s="25">
        <v>2.14</v>
      </c>
      <c r="F54" s="34"/>
      <c r="G54" s="4"/>
    </row>
    <row r="55" spans="1:7" s="14" customFormat="1" x14ac:dyDescent="0.2">
      <c r="A55" s="96"/>
      <c r="B55" s="24" t="s">
        <v>56</v>
      </c>
      <c r="C55" s="25">
        <v>0.77</v>
      </c>
      <c r="D55" s="97">
        <f t="shared" si="8"/>
        <v>-0.13</v>
      </c>
      <c r="E55" s="25">
        <v>0.9</v>
      </c>
      <c r="F55" s="34"/>
      <c r="G55" s="4"/>
    </row>
    <row r="56" spans="1:7" s="14" customFormat="1" x14ac:dyDescent="0.2">
      <c r="A56" s="96"/>
      <c r="B56" s="24" t="s">
        <v>57</v>
      </c>
      <c r="C56" s="25">
        <v>1.1299999999999999</v>
      </c>
      <c r="D56" s="97">
        <f t="shared" si="8"/>
        <v>-7.0000000000000062E-2</v>
      </c>
      <c r="E56" s="25">
        <v>1.2</v>
      </c>
      <c r="F56" s="34"/>
      <c r="G56" s="4"/>
    </row>
    <row r="57" spans="1:7" s="14" customFormat="1" x14ac:dyDescent="0.2">
      <c r="A57" s="96"/>
      <c r="B57" s="24" t="s">
        <v>58</v>
      </c>
      <c r="C57" s="25">
        <v>1.47</v>
      </c>
      <c r="D57" s="97">
        <f t="shared" si="8"/>
        <v>-0.16999999999999993</v>
      </c>
      <c r="E57" s="25">
        <v>1.64</v>
      </c>
      <c r="F57" s="34"/>
      <c r="G57" s="4"/>
    </row>
    <row r="58" spans="1:7" s="14" customFormat="1" x14ac:dyDescent="0.2">
      <c r="A58" s="96"/>
      <c r="B58" s="24" t="s">
        <v>59</v>
      </c>
      <c r="C58" s="25">
        <v>0.84</v>
      </c>
      <c r="D58" s="97">
        <f t="shared" si="8"/>
        <v>-0.30999999999999994</v>
      </c>
      <c r="E58" s="25">
        <v>1.1499999999999999</v>
      </c>
      <c r="F58" s="34"/>
      <c r="G58" s="4"/>
    </row>
    <row r="59" spans="1:7" s="14" customFormat="1" x14ac:dyDescent="0.2">
      <c r="A59" s="96"/>
      <c r="B59" s="24" t="s">
        <v>60</v>
      </c>
      <c r="C59" s="25">
        <v>0.84</v>
      </c>
      <c r="D59" s="97"/>
      <c r="E59" s="25">
        <v>1.41</v>
      </c>
      <c r="F59" s="34"/>
      <c r="G59" s="4"/>
    </row>
    <row r="60" spans="1:7" s="14" customFormat="1" x14ac:dyDescent="0.2">
      <c r="A60" s="96"/>
      <c r="B60" s="98" t="s">
        <v>61</v>
      </c>
      <c r="C60" s="25">
        <v>0.79</v>
      </c>
      <c r="D60" s="97">
        <f t="shared" si="8"/>
        <v>-4.9999999999999933E-2</v>
      </c>
      <c r="E60" s="25">
        <v>0.84</v>
      </c>
      <c r="F60" s="34"/>
      <c r="G60" s="4"/>
    </row>
    <row r="61" spans="1:7" s="14" customFormat="1" x14ac:dyDescent="0.2">
      <c r="A61" s="96"/>
      <c r="B61" s="24" t="s">
        <v>62</v>
      </c>
      <c r="C61" s="25">
        <v>1.65</v>
      </c>
      <c r="D61" s="97">
        <f t="shared" si="8"/>
        <v>-0.77</v>
      </c>
      <c r="E61" s="25">
        <v>2.42</v>
      </c>
      <c r="F61" s="34"/>
      <c r="G61" s="4"/>
    </row>
    <row r="62" spans="1:7" s="14" customFormat="1" x14ac:dyDescent="0.2">
      <c r="A62" s="96"/>
      <c r="B62" s="24" t="s">
        <v>63</v>
      </c>
      <c r="C62" s="25">
        <v>0.51</v>
      </c>
      <c r="D62" s="97">
        <f t="shared" si="8"/>
        <v>-0.17999999999999994</v>
      </c>
      <c r="E62" s="25">
        <v>0.69</v>
      </c>
      <c r="F62" s="34"/>
      <c r="G62" s="4"/>
    </row>
    <row r="63" spans="1:7" s="14" customFormat="1" x14ac:dyDescent="0.2">
      <c r="A63" s="96"/>
      <c r="B63" s="24" t="s">
        <v>64</v>
      </c>
      <c r="C63" s="94">
        <v>0.66</v>
      </c>
      <c r="D63" s="97">
        <f t="shared" si="8"/>
        <v>0</v>
      </c>
      <c r="E63" s="25">
        <v>0.66</v>
      </c>
      <c r="F63" s="34"/>
      <c r="G63" s="4"/>
    </row>
    <row r="64" spans="1:7" s="14" customFormat="1" x14ac:dyDescent="0.2">
      <c r="A64" s="96" t="s">
        <v>55</v>
      </c>
      <c r="B64" s="2" t="s">
        <v>65</v>
      </c>
      <c r="C64" s="25">
        <v>1.29</v>
      </c>
      <c r="D64" s="97"/>
      <c r="E64" s="25">
        <v>1.25</v>
      </c>
      <c r="F64" s="34"/>
      <c r="G64" s="4"/>
    </row>
    <row r="65" spans="1:7" s="14" customFormat="1" x14ac:dyDescent="0.2">
      <c r="A65" s="96"/>
      <c r="B65" s="2" t="s">
        <v>66</v>
      </c>
      <c r="C65" s="25">
        <v>1.64</v>
      </c>
      <c r="D65" s="97"/>
      <c r="E65" s="25">
        <v>2.85</v>
      </c>
      <c r="F65" s="34"/>
      <c r="G65" s="4"/>
    </row>
    <row r="66" spans="1:7" s="14" customFormat="1" x14ac:dyDescent="0.2">
      <c r="A66" s="99" t="s">
        <v>14</v>
      </c>
      <c r="B66" s="100" t="s">
        <v>11</v>
      </c>
      <c r="C66" s="25">
        <v>0.96</v>
      </c>
      <c r="D66" s="97">
        <f t="shared" si="8"/>
        <v>-8.0000000000000071E-2</v>
      </c>
      <c r="E66" s="25">
        <v>1.04</v>
      </c>
      <c r="F66" s="34"/>
      <c r="G66" s="4"/>
    </row>
    <row r="67" spans="1:7" s="14" customFormat="1" x14ac:dyDescent="0.2">
      <c r="A67" s="101" t="s">
        <v>12</v>
      </c>
      <c r="B67" s="24" t="s">
        <v>11</v>
      </c>
      <c r="C67" s="25">
        <v>0.96</v>
      </c>
      <c r="D67" s="97">
        <f t="shared" si="8"/>
        <v>-0.12000000000000011</v>
      </c>
      <c r="E67" s="25">
        <v>1.08</v>
      </c>
      <c r="F67" s="34"/>
      <c r="G67" s="4"/>
    </row>
    <row r="68" spans="1:7" s="14" customFormat="1" x14ac:dyDescent="0.2">
      <c r="A68" s="101" t="s">
        <v>67</v>
      </c>
      <c r="B68" s="24" t="s">
        <v>11</v>
      </c>
      <c r="C68" s="25">
        <v>0.96</v>
      </c>
      <c r="D68" s="97">
        <f t="shared" si="8"/>
        <v>-0.12000000000000011</v>
      </c>
      <c r="E68" s="25">
        <v>1.08</v>
      </c>
      <c r="F68" s="34"/>
      <c r="G68" s="4"/>
    </row>
    <row r="69" spans="1:7" s="14" customFormat="1" x14ac:dyDescent="0.2">
      <c r="A69" s="101" t="s">
        <v>68</v>
      </c>
      <c r="B69" s="24" t="s">
        <v>11</v>
      </c>
      <c r="C69" s="25">
        <v>0.96</v>
      </c>
      <c r="D69" s="97">
        <f t="shared" si="8"/>
        <v>-0.18999999999999995</v>
      </c>
      <c r="E69" s="25">
        <v>1.1499999999999999</v>
      </c>
      <c r="F69" s="34"/>
      <c r="G69" s="4"/>
    </row>
    <row r="70" spans="1:7" s="14" customFormat="1" x14ac:dyDescent="0.2">
      <c r="A70" s="101" t="s">
        <v>69</v>
      </c>
      <c r="B70" s="24" t="s">
        <v>11</v>
      </c>
      <c r="C70" s="25">
        <v>0.96</v>
      </c>
      <c r="D70" s="97">
        <f t="shared" si="8"/>
        <v>-0.12000000000000011</v>
      </c>
      <c r="E70" s="25">
        <v>1.08</v>
      </c>
      <c r="F70" s="34"/>
      <c r="G70" s="4"/>
    </row>
    <row r="71" spans="1:7" s="14" customFormat="1" x14ac:dyDescent="0.2">
      <c r="A71" s="101" t="s">
        <v>55</v>
      </c>
      <c r="B71" s="24" t="s">
        <v>11</v>
      </c>
      <c r="C71" s="25">
        <v>0.96</v>
      </c>
      <c r="D71" s="97">
        <f t="shared" si="8"/>
        <v>-0.32000000000000006</v>
      </c>
      <c r="E71" s="25">
        <v>1.28</v>
      </c>
      <c r="F71" s="34"/>
      <c r="G71" s="4"/>
    </row>
    <row r="72" spans="1:7" s="14" customFormat="1" x14ac:dyDescent="0.2">
      <c r="A72" s="102" t="s">
        <v>70</v>
      </c>
      <c r="B72" s="103" t="s">
        <v>11</v>
      </c>
      <c r="C72" s="25">
        <v>0.87</v>
      </c>
      <c r="D72" s="97">
        <f t="shared" si="8"/>
        <v>-0.30999999999999994</v>
      </c>
      <c r="E72" s="25">
        <v>1.18</v>
      </c>
      <c r="F72" s="34"/>
      <c r="G72" s="4"/>
    </row>
    <row r="73" spans="1:7" s="14" customFormat="1" x14ac:dyDescent="0.2">
      <c r="A73" s="96"/>
      <c r="B73" s="24" t="s">
        <v>18</v>
      </c>
      <c r="C73" s="25">
        <v>0.92</v>
      </c>
      <c r="D73" s="97">
        <f t="shared" si="8"/>
        <v>-0.27999999999999992</v>
      </c>
      <c r="E73" s="25">
        <v>1.2</v>
      </c>
      <c r="F73" s="34"/>
      <c r="G73" s="4"/>
    </row>
    <row r="74" spans="1:7" s="14" customFormat="1" x14ac:dyDescent="0.2">
      <c r="A74" s="96"/>
      <c r="B74" s="24" t="s">
        <v>71</v>
      </c>
      <c r="C74" s="25">
        <v>0.63</v>
      </c>
      <c r="D74" s="97">
        <f t="shared" si="8"/>
        <v>6.0000000000000053E-2</v>
      </c>
      <c r="E74" s="25">
        <v>0.56999999999999995</v>
      </c>
      <c r="F74" s="34"/>
      <c r="G74" s="4"/>
    </row>
    <row r="75" spans="1:7" s="14" customFormat="1" x14ac:dyDescent="0.2">
      <c r="A75" s="96"/>
      <c r="B75" s="24" t="s">
        <v>72</v>
      </c>
      <c r="C75" s="25">
        <v>0.84</v>
      </c>
      <c r="D75" s="97">
        <f t="shared" si="8"/>
        <v>0</v>
      </c>
      <c r="E75" s="25">
        <v>0.84</v>
      </c>
      <c r="F75" s="34"/>
      <c r="G75" s="4"/>
    </row>
    <row r="76" spans="1:7" s="14" customFormat="1" x14ac:dyDescent="0.2">
      <c r="A76" s="96"/>
      <c r="B76" s="24" t="s">
        <v>73</v>
      </c>
      <c r="C76" s="25">
        <v>0.9</v>
      </c>
      <c r="D76" s="97">
        <f t="shared" si="8"/>
        <v>-0.51999999999999991</v>
      </c>
      <c r="E76" s="25">
        <v>1.42</v>
      </c>
      <c r="F76" s="34"/>
      <c r="G76" s="4"/>
    </row>
    <row r="77" spans="1:7" s="14" customFormat="1" x14ac:dyDescent="0.2">
      <c r="A77" s="96"/>
      <c r="B77" s="24" t="s">
        <v>74</v>
      </c>
      <c r="C77" s="25">
        <v>0.53</v>
      </c>
      <c r="D77" s="97">
        <f t="shared" si="8"/>
        <v>-0.17999999999999994</v>
      </c>
      <c r="E77" s="25">
        <v>0.71</v>
      </c>
      <c r="F77" s="34"/>
      <c r="G77" s="4"/>
    </row>
    <row r="78" spans="1:7" s="14" customFormat="1" x14ac:dyDescent="0.2">
      <c r="A78" s="96"/>
      <c r="B78" s="24" t="s">
        <v>75</v>
      </c>
      <c r="C78" s="25">
        <v>0.85</v>
      </c>
      <c r="D78" s="97"/>
      <c r="E78" s="25">
        <v>1.18</v>
      </c>
      <c r="F78" s="34"/>
      <c r="G78" s="4"/>
    </row>
    <row r="79" spans="1:7" s="14" customFormat="1" x14ac:dyDescent="0.2">
      <c r="A79" s="96"/>
      <c r="B79" s="24" t="s">
        <v>76</v>
      </c>
      <c r="C79" s="25">
        <v>0.59</v>
      </c>
      <c r="D79" s="97">
        <f t="shared" si="8"/>
        <v>-0.15000000000000002</v>
      </c>
      <c r="E79" s="25">
        <v>0.74</v>
      </c>
      <c r="F79" s="34"/>
      <c r="G79" s="4"/>
    </row>
    <row r="80" spans="1:7" s="14" customFormat="1" x14ac:dyDescent="0.2">
      <c r="A80" s="96"/>
      <c r="B80" s="2" t="s">
        <v>77</v>
      </c>
      <c r="C80" s="25">
        <v>0.85</v>
      </c>
      <c r="D80" s="97">
        <f t="shared" si="8"/>
        <v>-0.13</v>
      </c>
      <c r="E80" s="25">
        <v>0.98</v>
      </c>
      <c r="F80" s="34"/>
      <c r="G80" s="4"/>
    </row>
    <row r="81" spans="1:7" s="14" customFormat="1" x14ac:dyDescent="0.2">
      <c r="A81" s="96"/>
      <c r="B81" s="24" t="s">
        <v>78</v>
      </c>
      <c r="C81" s="25">
        <v>0.77</v>
      </c>
      <c r="D81" s="97">
        <f t="shared" si="8"/>
        <v>-0.25</v>
      </c>
      <c r="E81" s="25">
        <v>1.02</v>
      </c>
      <c r="F81" s="34"/>
      <c r="G81" s="4"/>
    </row>
    <row r="82" spans="1:7" s="14" customFormat="1" x14ac:dyDescent="0.2">
      <c r="A82" s="96"/>
      <c r="B82" s="24" t="s">
        <v>79</v>
      </c>
      <c r="C82" s="25">
        <v>1.4</v>
      </c>
      <c r="D82" s="97">
        <f t="shared" si="8"/>
        <v>-0.30000000000000004</v>
      </c>
      <c r="E82" s="25">
        <v>1.7</v>
      </c>
      <c r="F82" s="34"/>
      <c r="G82" s="4"/>
    </row>
    <row r="83" spans="1:7" s="14" customFormat="1" x14ac:dyDescent="0.2">
      <c r="A83" s="96" t="s">
        <v>8</v>
      </c>
      <c r="B83" s="24" t="s">
        <v>80</v>
      </c>
      <c r="C83" s="25">
        <v>0.94</v>
      </c>
      <c r="D83" s="97">
        <f t="shared" si="8"/>
        <v>-0.16000000000000014</v>
      </c>
      <c r="E83" s="25">
        <v>1.1000000000000001</v>
      </c>
      <c r="F83" s="34"/>
      <c r="G83" s="4"/>
    </row>
    <row r="84" spans="1:7" s="14" customFormat="1" x14ac:dyDescent="0.2">
      <c r="A84" s="96"/>
      <c r="B84" s="24" t="s">
        <v>81</v>
      </c>
      <c r="C84" s="25">
        <v>1.41</v>
      </c>
      <c r="D84" s="97">
        <f t="shared" si="8"/>
        <v>-0.19000000000000017</v>
      </c>
      <c r="E84" s="25">
        <v>1.6</v>
      </c>
      <c r="F84" s="34"/>
      <c r="G84" s="4"/>
    </row>
    <row r="85" spans="1:7" s="14" customFormat="1" x14ac:dyDescent="0.2">
      <c r="A85" s="3"/>
      <c r="B85" s="2"/>
      <c r="C85" s="25"/>
      <c r="D85" s="97"/>
      <c r="E85" s="25"/>
      <c r="F85" s="34"/>
      <c r="G85" s="4"/>
    </row>
    <row r="86" spans="1:7" s="14" customFormat="1" x14ac:dyDescent="0.2">
      <c r="A86" s="104"/>
      <c r="B86" s="105" t="s">
        <v>82</v>
      </c>
      <c r="C86" s="39">
        <v>0.99</v>
      </c>
      <c r="D86" s="97">
        <f t="shared" si="8"/>
        <v>-1.0000000000000009E-2</v>
      </c>
      <c r="E86" s="25">
        <v>1</v>
      </c>
      <c r="F86" s="34"/>
      <c r="G86" s="4"/>
    </row>
    <row r="87" spans="1:7" s="14" customFormat="1" x14ac:dyDescent="0.2">
      <c r="A87" s="104"/>
      <c r="B87" s="105" t="s">
        <v>83</v>
      </c>
      <c r="C87" s="39">
        <v>0.98</v>
      </c>
      <c r="D87" s="97"/>
      <c r="E87" s="25">
        <v>1.05</v>
      </c>
      <c r="F87" s="34"/>
      <c r="G87" s="4"/>
    </row>
    <row r="88" spans="1:7" s="14" customFormat="1" x14ac:dyDescent="0.2">
      <c r="A88" s="106"/>
      <c r="B88" s="107" t="s">
        <v>84</v>
      </c>
      <c r="C88" s="39">
        <v>1.0900000000000001</v>
      </c>
      <c r="D88" s="97">
        <f t="shared" si="8"/>
        <v>-0.18999999999999995</v>
      </c>
      <c r="E88" s="25">
        <v>1.28</v>
      </c>
      <c r="F88" s="34"/>
      <c r="G88" s="4"/>
    </row>
    <row r="89" spans="1:7" s="14" customFormat="1" x14ac:dyDescent="0.2">
      <c r="A89" s="106"/>
      <c r="B89" s="107" t="s">
        <v>85</v>
      </c>
      <c r="C89" s="39">
        <v>2.1</v>
      </c>
      <c r="D89" s="97">
        <f t="shared" si="8"/>
        <v>0</v>
      </c>
      <c r="E89" s="25">
        <v>2.1</v>
      </c>
      <c r="F89" s="34"/>
      <c r="G89" s="4"/>
    </row>
    <row r="90" spans="1:7" s="14" customFormat="1" x14ac:dyDescent="0.2">
      <c r="A90" s="104"/>
      <c r="B90" s="105" t="s">
        <v>86</v>
      </c>
      <c r="C90" s="39">
        <v>0.67</v>
      </c>
      <c r="D90" s="97">
        <f t="shared" si="8"/>
        <v>-3.9999999999999925E-2</v>
      </c>
      <c r="E90" s="25">
        <v>0.71</v>
      </c>
      <c r="F90" s="34"/>
      <c r="G90" s="4"/>
    </row>
    <row r="91" spans="1:7" s="14" customFormat="1" x14ac:dyDescent="0.2">
      <c r="A91" s="104"/>
      <c r="B91" s="105" t="s">
        <v>87</v>
      </c>
      <c r="C91" s="39">
        <v>0.35</v>
      </c>
      <c r="D91" s="97">
        <f t="shared" si="8"/>
        <v>-5.0000000000000044E-2</v>
      </c>
      <c r="E91" s="25">
        <v>0.4</v>
      </c>
      <c r="F91" s="34"/>
      <c r="G91" s="4"/>
    </row>
    <row r="92" spans="1:7" s="14" customFormat="1" x14ac:dyDescent="0.2">
      <c r="A92" s="104"/>
      <c r="B92" s="105" t="s">
        <v>88</v>
      </c>
      <c r="C92" s="39">
        <v>0.82</v>
      </c>
      <c r="D92" s="97">
        <f t="shared" si="8"/>
        <v>-8.0000000000000071E-2</v>
      </c>
      <c r="E92" s="25">
        <v>0.9</v>
      </c>
      <c r="F92" s="34"/>
      <c r="G92" s="4"/>
    </row>
    <row r="93" spans="1:7" s="14" customFormat="1" x14ac:dyDescent="0.2">
      <c r="A93" s="104"/>
      <c r="B93" s="105" t="s">
        <v>19</v>
      </c>
      <c r="C93" s="39">
        <v>0.26</v>
      </c>
      <c r="D93" s="97">
        <f t="shared" si="8"/>
        <v>-2.0000000000000018E-2</v>
      </c>
      <c r="E93" s="25">
        <v>0.28000000000000003</v>
      </c>
      <c r="F93" s="34"/>
      <c r="G93" s="4"/>
    </row>
    <row r="94" spans="1:7" s="14" customFormat="1" x14ac:dyDescent="0.2">
      <c r="A94" s="104"/>
      <c r="B94" s="105" t="s">
        <v>89</v>
      </c>
      <c r="C94" s="39">
        <v>2.1</v>
      </c>
      <c r="D94" s="97">
        <f t="shared" si="8"/>
        <v>-2.9999999999999805E-2</v>
      </c>
      <c r="E94" s="25">
        <v>2.13</v>
      </c>
      <c r="F94" s="34"/>
      <c r="G94" s="4"/>
    </row>
    <row r="95" spans="1:7" s="14" customFormat="1" x14ac:dyDescent="0.2">
      <c r="A95" s="104"/>
      <c r="B95" s="105" t="s">
        <v>90</v>
      </c>
      <c r="C95" s="39">
        <v>0.69</v>
      </c>
      <c r="D95" s="97">
        <f t="shared" si="8"/>
        <v>-5.0000000000000044E-2</v>
      </c>
      <c r="E95" s="25">
        <v>0.74</v>
      </c>
      <c r="F95" s="34"/>
      <c r="G95" s="4"/>
    </row>
    <row r="96" spans="1:7" s="14" customFormat="1" x14ac:dyDescent="0.2">
      <c r="A96" s="108"/>
      <c r="B96" s="109" t="s">
        <v>85</v>
      </c>
      <c r="C96" s="37">
        <v>1.8</v>
      </c>
      <c r="D96" s="110">
        <f t="shared" si="8"/>
        <v>2.0000000000000018E-2</v>
      </c>
      <c r="E96" s="28">
        <v>1.78</v>
      </c>
      <c r="F96" s="34"/>
      <c r="G96" s="4"/>
    </row>
    <row r="97" spans="1:7" s="14" customFormat="1" x14ac:dyDescent="0.2">
      <c r="A97" s="111"/>
      <c r="B97" s="112" t="s">
        <v>86</v>
      </c>
      <c r="C97" s="37">
        <v>0.65</v>
      </c>
      <c r="D97" s="110">
        <f t="shared" si="8"/>
        <v>0</v>
      </c>
      <c r="E97" s="28">
        <v>0.65</v>
      </c>
      <c r="F97" s="34"/>
      <c r="G97" s="4"/>
    </row>
    <row r="98" spans="1:7" s="14" customFormat="1" x14ac:dyDescent="0.2">
      <c r="A98" s="111"/>
      <c r="B98" s="112" t="s">
        <v>87</v>
      </c>
      <c r="C98" s="37">
        <v>0.37</v>
      </c>
      <c r="D98" s="110">
        <f t="shared" si="8"/>
        <v>-2.0000000000000018E-2</v>
      </c>
      <c r="E98" s="28">
        <v>0.39</v>
      </c>
      <c r="F98" s="34"/>
      <c r="G98" s="4"/>
    </row>
    <row r="99" spans="1:7" s="14" customFormat="1" x14ac:dyDescent="0.2">
      <c r="A99" s="111"/>
      <c r="B99" s="112" t="s">
        <v>91</v>
      </c>
      <c r="C99" s="37">
        <v>1.97</v>
      </c>
      <c r="D99" s="110">
        <f t="shared" si="8"/>
        <v>0.19999999999999996</v>
      </c>
      <c r="E99" s="28">
        <v>1.77</v>
      </c>
      <c r="F99" s="34"/>
      <c r="G99" s="4"/>
    </row>
    <row r="100" spans="1:7" s="14" customFormat="1" x14ac:dyDescent="0.2">
      <c r="A100" s="111"/>
      <c r="B100" s="112" t="s">
        <v>88</v>
      </c>
      <c r="C100" s="37">
        <v>1.03</v>
      </c>
      <c r="D100" s="110">
        <f t="shared" si="8"/>
        <v>0.13</v>
      </c>
      <c r="E100" s="28">
        <v>0.9</v>
      </c>
      <c r="F100" s="34"/>
      <c r="G100" s="4"/>
    </row>
    <row r="101" spans="1:7" s="14" customFormat="1" x14ac:dyDescent="0.2">
      <c r="A101" s="111"/>
      <c r="B101" s="112" t="s">
        <v>92</v>
      </c>
      <c r="C101" s="37">
        <v>0.65</v>
      </c>
      <c r="D101" s="110">
        <f t="shared" si="8"/>
        <v>-7.999999999999996E-2</v>
      </c>
      <c r="E101" s="28">
        <v>0.73</v>
      </c>
      <c r="F101" s="34"/>
      <c r="G101" s="4"/>
    </row>
    <row r="102" spans="1:7" s="14" customFormat="1" x14ac:dyDescent="0.2">
      <c r="A102" s="111"/>
      <c r="B102" s="112" t="s">
        <v>93</v>
      </c>
      <c r="C102" s="37">
        <v>0.17</v>
      </c>
      <c r="D102" s="110">
        <f t="shared" si="8"/>
        <v>0</v>
      </c>
      <c r="E102" s="28">
        <v>0.17</v>
      </c>
      <c r="F102" s="34"/>
      <c r="G102" s="4"/>
    </row>
    <row r="103" spans="1:7" s="14" customFormat="1" x14ac:dyDescent="0.2">
      <c r="A103" s="111"/>
      <c r="B103" s="112" t="s">
        <v>94</v>
      </c>
      <c r="C103" s="37">
        <v>0.34</v>
      </c>
      <c r="D103" s="110">
        <f t="shared" si="8"/>
        <v>0</v>
      </c>
      <c r="E103" s="28">
        <v>0.34</v>
      </c>
      <c r="F103" s="34"/>
      <c r="G103" s="4"/>
    </row>
    <row r="104" spans="1:7" s="14" customFormat="1" x14ac:dyDescent="0.2">
      <c r="A104" s="111"/>
      <c r="B104" s="112" t="s">
        <v>95</v>
      </c>
      <c r="C104" s="37">
        <v>0.95</v>
      </c>
      <c r="D104" s="110">
        <f t="shared" si="8"/>
        <v>-2.0000000000000018E-2</v>
      </c>
      <c r="E104" s="28">
        <v>0.97</v>
      </c>
      <c r="F104" s="34"/>
      <c r="G104" s="4"/>
    </row>
    <row r="105" spans="1:7" s="14" customFormat="1" x14ac:dyDescent="0.2">
      <c r="A105" s="111"/>
      <c r="B105" s="112" t="s">
        <v>96</v>
      </c>
      <c r="C105" s="37">
        <v>0.8</v>
      </c>
      <c r="D105" s="110">
        <f t="shared" si="8"/>
        <v>-7.999999999999996E-2</v>
      </c>
      <c r="E105" s="28">
        <v>0.88</v>
      </c>
      <c r="F105" s="34"/>
      <c r="G105" s="4"/>
    </row>
    <row r="106" spans="1:7" s="14" customFormat="1" x14ac:dyDescent="0.2">
      <c r="A106" s="111"/>
      <c r="B106" s="112" t="s">
        <v>97</v>
      </c>
      <c r="C106" s="37">
        <v>0.44</v>
      </c>
      <c r="D106" s="110">
        <f t="shared" si="8"/>
        <v>-2.0000000000000018E-2</v>
      </c>
      <c r="E106" s="28">
        <v>0.46</v>
      </c>
      <c r="F106" s="34"/>
      <c r="G106" s="4"/>
    </row>
    <row r="107" spans="1:7" s="14" customFormat="1" x14ac:dyDescent="0.2">
      <c r="A107" s="111"/>
      <c r="B107" s="112" t="s">
        <v>19</v>
      </c>
      <c r="C107" s="37">
        <v>0.23</v>
      </c>
      <c r="D107" s="110">
        <f t="shared" ref="D107:D112" si="9">C107-E107</f>
        <v>-1.999999999999999E-2</v>
      </c>
      <c r="E107" s="28">
        <v>0.25</v>
      </c>
      <c r="F107" s="34"/>
      <c r="G107" s="4"/>
    </row>
    <row r="108" spans="1:7" s="14" customFormat="1" x14ac:dyDescent="0.2">
      <c r="A108" s="111"/>
      <c r="B108" s="112" t="s">
        <v>89</v>
      </c>
      <c r="C108" s="37">
        <v>1.8</v>
      </c>
      <c r="D108" s="110">
        <f t="shared" si="9"/>
        <v>2.0000000000000018E-2</v>
      </c>
      <c r="E108" s="28">
        <v>1.78</v>
      </c>
      <c r="F108" s="34"/>
      <c r="G108" s="4"/>
    </row>
    <row r="109" spans="1:7" s="14" customFormat="1" x14ac:dyDescent="0.2">
      <c r="A109" s="111"/>
      <c r="B109" s="112" t="s">
        <v>98</v>
      </c>
      <c r="C109" s="37">
        <v>0.55000000000000004</v>
      </c>
      <c r="D109" s="110">
        <f t="shared" si="9"/>
        <v>4.0000000000000036E-2</v>
      </c>
      <c r="E109" s="28">
        <v>0.51</v>
      </c>
      <c r="F109" s="34"/>
      <c r="G109" s="4"/>
    </row>
    <row r="110" spans="1:7" s="14" customFormat="1" x14ac:dyDescent="0.2">
      <c r="A110" s="111"/>
      <c r="B110" s="112" t="s">
        <v>99</v>
      </c>
      <c r="C110" s="37">
        <v>0.46</v>
      </c>
      <c r="D110" s="110">
        <f t="shared" si="9"/>
        <v>-9.9999999999999534E-3</v>
      </c>
      <c r="E110" s="28">
        <v>0.47</v>
      </c>
      <c r="F110" s="34"/>
      <c r="G110" s="4"/>
    </row>
    <row r="111" spans="1:7" s="14" customFormat="1" x14ac:dyDescent="0.2">
      <c r="A111" s="111"/>
      <c r="B111" s="112" t="s">
        <v>100</v>
      </c>
      <c r="C111" s="37">
        <v>0.74</v>
      </c>
      <c r="D111" s="110">
        <f t="shared" si="9"/>
        <v>-4.0000000000000036E-2</v>
      </c>
      <c r="E111" s="28">
        <v>0.78</v>
      </c>
      <c r="F111" s="34"/>
      <c r="G111" s="4"/>
    </row>
    <row r="112" spans="1:7" s="14" customFormat="1" x14ac:dyDescent="0.2">
      <c r="A112" s="111"/>
      <c r="B112" s="112" t="s">
        <v>90</v>
      </c>
      <c r="C112" s="37">
        <v>0.67</v>
      </c>
      <c r="D112" s="110">
        <f t="shared" si="9"/>
        <v>-0.22999999999999998</v>
      </c>
      <c r="E112" s="28">
        <v>0.9</v>
      </c>
      <c r="F112" s="34"/>
      <c r="G112" s="4"/>
    </row>
    <row r="113" spans="1:11" s="14" customFormat="1" x14ac:dyDescent="0.2">
      <c r="A113" s="113"/>
      <c r="B113" s="113"/>
      <c r="C113" s="114"/>
      <c r="D113" s="113"/>
      <c r="E113" s="114"/>
      <c r="F113" s="34"/>
      <c r="G113" s="4"/>
    </row>
    <row r="114" spans="1:11" s="14" customFormat="1" x14ac:dyDescent="0.2">
      <c r="A114" s="113"/>
      <c r="B114" s="113"/>
      <c r="C114" s="114"/>
      <c r="D114" s="113"/>
      <c r="E114" s="113"/>
      <c r="F114" s="34"/>
      <c r="G114" s="4"/>
    </row>
    <row r="115" spans="1:11" s="2" customFormat="1" x14ac:dyDescent="0.2">
      <c r="A115" s="115"/>
      <c r="B115" s="112" t="s">
        <v>101</v>
      </c>
      <c r="C115" s="115"/>
      <c r="D115" s="115"/>
      <c r="E115" s="115"/>
      <c r="F115" s="34"/>
      <c r="G115" s="116"/>
      <c r="H115" s="14"/>
      <c r="I115" s="14"/>
      <c r="J115" s="14"/>
      <c r="K115" s="14"/>
    </row>
    <row r="116" spans="1:11" s="2" customFormat="1" x14ac:dyDescent="0.2">
      <c r="A116" s="115"/>
      <c r="B116" s="112" t="s">
        <v>102</v>
      </c>
      <c r="C116" s="115">
        <v>7.17</v>
      </c>
      <c r="D116" s="115"/>
      <c r="E116" s="115"/>
      <c r="F116" s="34"/>
      <c r="G116" s="4"/>
      <c r="H116" s="14"/>
      <c r="I116" s="14"/>
      <c r="J116" s="14"/>
      <c r="K116" s="14"/>
    </row>
    <row r="117" spans="1:11" s="2" customFormat="1" x14ac:dyDescent="0.2">
      <c r="A117" s="115"/>
      <c r="B117" s="112" t="s">
        <v>103</v>
      </c>
      <c r="C117" s="115">
        <v>11.75</v>
      </c>
      <c r="D117" s="115"/>
      <c r="E117" s="115"/>
      <c r="F117" s="113"/>
      <c r="G117" s="4"/>
      <c r="H117" s="14"/>
      <c r="I117" s="14"/>
      <c r="J117" s="14"/>
      <c r="K117" s="14"/>
    </row>
    <row r="118" spans="1:11" s="2" customFormat="1" x14ac:dyDescent="0.2">
      <c r="A118" s="115"/>
      <c r="B118" s="112" t="s">
        <v>21</v>
      </c>
      <c r="C118" s="115">
        <v>5.12</v>
      </c>
      <c r="D118" s="115"/>
      <c r="E118" s="115"/>
      <c r="F118" s="14"/>
      <c r="G118" s="4"/>
      <c r="H118" s="14"/>
      <c r="I118" s="14"/>
      <c r="J118" s="14"/>
      <c r="K118" s="14"/>
    </row>
    <row r="119" spans="1:11" s="2" customFormat="1" x14ac:dyDescent="0.2">
      <c r="A119" s="115"/>
      <c r="B119" s="112" t="s">
        <v>23</v>
      </c>
      <c r="C119" s="115">
        <v>5.94</v>
      </c>
      <c r="D119" s="115"/>
      <c r="E119" s="115"/>
      <c r="F119" s="14"/>
      <c r="G119" s="4"/>
      <c r="H119" s="14"/>
      <c r="I119" s="14"/>
      <c r="J119" s="14"/>
      <c r="K119" s="14"/>
    </row>
    <row r="120" spans="1:11" s="2" customFormat="1" x14ac:dyDescent="0.2">
      <c r="A120" s="115"/>
      <c r="B120" s="112" t="s">
        <v>104</v>
      </c>
      <c r="C120" s="115">
        <v>6.96</v>
      </c>
      <c r="D120" s="115"/>
      <c r="E120" s="115"/>
    </row>
    <row r="121" spans="1:11" s="14" customFormat="1" x14ac:dyDescent="0.2">
      <c r="A121" s="115"/>
      <c r="B121" s="112" t="s">
        <v>105</v>
      </c>
      <c r="C121" s="115">
        <v>7</v>
      </c>
      <c r="D121" s="115"/>
      <c r="E121" s="115"/>
      <c r="F121" s="2"/>
      <c r="G121" s="2"/>
      <c r="H121" s="2"/>
      <c r="I121" s="2"/>
      <c r="J121" s="2"/>
      <c r="K121" s="2"/>
    </row>
    <row r="122" spans="1:11" s="14" customFormat="1" x14ac:dyDescent="0.2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</row>
    <row r="123" spans="1:11" s="14" customFormat="1" x14ac:dyDescent="0.2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</row>
    <row r="124" spans="1:11" s="14" customFormat="1" x14ac:dyDescent="0.2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</row>
    <row r="125" spans="1:11" s="14" customFormat="1" x14ac:dyDescent="0.2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</row>
    <row r="126" spans="1:11" s="14" customFormat="1" x14ac:dyDescent="0.2">
      <c r="A126" s="2"/>
      <c r="B126" s="2"/>
      <c r="C126" s="2"/>
      <c r="D126" s="2"/>
      <c r="E126" s="2"/>
      <c r="F126" s="34"/>
      <c r="G126" s="34"/>
      <c r="H126" s="34"/>
      <c r="I126" s="34"/>
      <c r="J126" s="34"/>
      <c r="K126" s="34"/>
    </row>
  </sheetData>
  <mergeCells count="2">
    <mergeCell ref="A39:C39"/>
    <mergeCell ref="A40:C40"/>
  </mergeCells>
  <conditionalFormatting sqref="D40:D114">
    <cfRule type="cellIs" dxfId="5" priority="1" operator="lessThan">
      <formula>-0.05</formula>
    </cfRule>
    <cfRule type="cellIs" dxfId="4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83EE75-BB51-4B47-979A-A3F84A01AF0F}">
  <sheetPr>
    <pageSetUpPr fitToPage="1"/>
  </sheetPr>
  <dimension ref="A1:U145"/>
  <sheetViews>
    <sheetView zoomScaleNormal="100" zoomScaleSheetLayoutView="100" workbookViewId="0">
      <selection activeCell="N34" sqref="N34"/>
    </sheetView>
  </sheetViews>
  <sheetFormatPr baseColWidth="10" defaultColWidth="11.5" defaultRowHeight="14" x14ac:dyDescent="0.2"/>
  <cols>
    <col min="1" max="1" width="10.33203125" style="2" customWidth="1"/>
    <col min="2" max="2" width="31.5" style="2" customWidth="1"/>
    <col min="3" max="3" width="7" style="2" customWidth="1"/>
    <col min="4" max="4" width="9.33203125" style="2" bestFit="1" customWidth="1"/>
    <col min="5" max="5" width="9.6640625" style="2" bestFit="1" customWidth="1"/>
    <col min="6" max="6" width="9.33203125" style="2" bestFit="1" customWidth="1"/>
    <col min="7" max="7" width="9.6640625" style="2" bestFit="1" customWidth="1"/>
    <col min="8" max="8" width="9.33203125" style="2" customWidth="1"/>
    <col min="9" max="9" width="10.6640625" style="2" customWidth="1"/>
    <col min="10" max="10" width="9.33203125" style="2" customWidth="1"/>
    <col min="11" max="11" width="10.6640625" style="2" customWidth="1"/>
    <col min="12" max="16384" width="11.5" style="5"/>
  </cols>
  <sheetData>
    <row r="1" spans="1:16" x14ac:dyDescent="0.2">
      <c r="A1" s="1" t="s">
        <v>172</v>
      </c>
      <c r="B1" s="2" t="s">
        <v>166</v>
      </c>
      <c r="D1" s="3" t="s">
        <v>134</v>
      </c>
      <c r="F1" s="3" t="s">
        <v>135</v>
      </c>
      <c r="H1" s="3" t="s">
        <v>136</v>
      </c>
      <c r="J1" s="148" t="s">
        <v>4</v>
      </c>
      <c r="K1" s="149"/>
      <c r="L1" s="2"/>
      <c r="M1" s="2"/>
    </row>
    <row r="2" spans="1:16" x14ac:dyDescent="0.2">
      <c r="A2" s="6"/>
      <c r="C2" s="7" t="s">
        <v>5</v>
      </c>
      <c r="D2" s="8" t="str">
        <f>CONCATENATE(A1,"s")</f>
        <v>L5483s</v>
      </c>
      <c r="E2" s="9"/>
      <c r="F2" s="8" t="str">
        <f>CONCATENATE(A1,"d")</f>
        <v>L5483d</v>
      </c>
      <c r="G2" s="9"/>
      <c r="H2" s="8" t="str">
        <f>CONCATENATE(A1,"p")</f>
        <v>L5483p</v>
      </c>
      <c r="I2" s="5"/>
      <c r="J2" s="197" t="str">
        <f>CONCATENATE(A1,"e")</f>
        <v>L5483e</v>
      </c>
      <c r="K2" s="152"/>
      <c r="L2" s="2"/>
      <c r="M2" s="2"/>
      <c r="N2" s="2"/>
      <c r="P2" s="150"/>
    </row>
    <row r="3" spans="1:16" x14ac:dyDescent="0.2">
      <c r="B3" s="2" t="s">
        <v>6</v>
      </c>
      <c r="D3" s="11"/>
      <c r="E3" s="12">
        <v>55</v>
      </c>
      <c r="F3" s="5"/>
      <c r="G3" s="12">
        <f>E3+15</f>
        <v>70</v>
      </c>
      <c r="H3" s="5"/>
      <c r="I3" s="13">
        <f>G3+20</f>
        <v>90</v>
      </c>
      <c r="J3" s="153"/>
      <c r="K3" s="198">
        <f>I3+30</f>
        <v>120</v>
      </c>
      <c r="L3" s="2"/>
      <c r="M3" s="2"/>
      <c r="N3" s="2"/>
    </row>
    <row r="4" spans="1:16" ht="15" thickBot="1" x14ac:dyDescent="0.25">
      <c r="B4" s="15" t="s">
        <v>7</v>
      </c>
      <c r="D4" s="11"/>
      <c r="E4" s="16">
        <f>E3+10</f>
        <v>65</v>
      </c>
      <c r="F4" s="17"/>
      <c r="G4" s="16">
        <f>G3+10</f>
        <v>80</v>
      </c>
      <c r="H4" s="17"/>
      <c r="I4" s="16">
        <f>I3+10</f>
        <v>100</v>
      </c>
      <c r="J4" s="155"/>
      <c r="K4" s="199"/>
      <c r="L4" s="2"/>
      <c r="M4" s="2"/>
      <c r="N4" s="2"/>
    </row>
    <row r="5" spans="1:16" x14ac:dyDescent="0.2">
      <c r="A5" s="18" t="s">
        <v>70</v>
      </c>
      <c r="B5" s="19" t="s">
        <v>11</v>
      </c>
      <c r="C5" s="119">
        <v>1.62</v>
      </c>
      <c r="D5" s="21">
        <v>3</v>
      </c>
      <c r="E5" s="20">
        <f>C5*D5</f>
        <v>4.8600000000000003</v>
      </c>
      <c r="F5" s="21">
        <v>5</v>
      </c>
      <c r="G5" s="20">
        <f t="shared" ref="G5:G8" si="0">C5*F5</f>
        <v>8.1000000000000014</v>
      </c>
      <c r="H5" s="21">
        <v>8</v>
      </c>
      <c r="I5" s="20">
        <f t="shared" ref="I5:I8" si="1">C5*H5</f>
        <v>12.96</v>
      </c>
      <c r="J5" s="200"/>
      <c r="K5" s="158">
        <f>C5*J5</f>
        <v>0</v>
      </c>
      <c r="L5" s="2"/>
      <c r="M5" s="2"/>
      <c r="N5" s="2"/>
    </row>
    <row r="6" spans="1:16" x14ac:dyDescent="0.2">
      <c r="A6" s="23" t="s">
        <v>70</v>
      </c>
      <c r="B6" s="30" t="s">
        <v>58</v>
      </c>
      <c r="C6" s="28">
        <v>1.46</v>
      </c>
      <c r="D6" s="31">
        <v>2</v>
      </c>
      <c r="E6" s="25">
        <f>C6*D6</f>
        <v>2.92</v>
      </c>
      <c r="F6" s="26">
        <v>3</v>
      </c>
      <c r="G6" s="25">
        <f>C6*F6</f>
        <v>4.38</v>
      </c>
      <c r="H6" s="26">
        <v>4</v>
      </c>
      <c r="I6" s="25">
        <f>C6*H6</f>
        <v>5.84</v>
      </c>
      <c r="J6" s="159"/>
      <c r="K6" s="160">
        <f>C6*J6</f>
        <v>0</v>
      </c>
      <c r="L6" s="2"/>
      <c r="M6" s="34"/>
      <c r="N6" s="2"/>
    </row>
    <row r="7" spans="1:16" x14ac:dyDescent="0.2">
      <c r="A7" s="23" t="s">
        <v>70</v>
      </c>
      <c r="B7" s="110" t="s">
        <v>51</v>
      </c>
      <c r="C7" s="28">
        <v>1.02</v>
      </c>
      <c r="D7" s="31">
        <v>2</v>
      </c>
      <c r="E7" s="25">
        <f>C7*D7</f>
        <v>2.04</v>
      </c>
      <c r="F7" s="26">
        <v>2</v>
      </c>
      <c r="G7" s="25">
        <f t="shared" si="0"/>
        <v>2.04</v>
      </c>
      <c r="H7" s="26">
        <v>2</v>
      </c>
      <c r="I7" s="25">
        <f t="shared" si="1"/>
        <v>2.04</v>
      </c>
      <c r="J7" s="159"/>
      <c r="K7" s="160">
        <f t="shared" ref="K7:K8" si="2">C7*J7</f>
        <v>0</v>
      </c>
      <c r="L7" s="2"/>
      <c r="M7" s="2"/>
      <c r="N7" s="2"/>
    </row>
    <row r="8" spans="1:16" x14ac:dyDescent="0.2">
      <c r="A8" s="35"/>
      <c r="B8" s="112" t="s">
        <v>19</v>
      </c>
      <c r="C8" s="37">
        <v>0.26</v>
      </c>
      <c r="D8" s="186">
        <v>3</v>
      </c>
      <c r="E8" s="39">
        <f t="shared" ref="E8" si="3">C8*D8</f>
        <v>0.78</v>
      </c>
      <c r="F8" s="38">
        <v>3</v>
      </c>
      <c r="G8" s="39">
        <f t="shared" si="0"/>
        <v>0.78</v>
      </c>
      <c r="H8" s="38">
        <v>3</v>
      </c>
      <c r="I8" s="39">
        <f t="shared" si="1"/>
        <v>0.78</v>
      </c>
      <c r="J8" s="159">
        <v>3</v>
      </c>
      <c r="K8" s="160">
        <f t="shared" si="2"/>
        <v>0.78</v>
      </c>
      <c r="L8" s="2"/>
      <c r="M8" s="2"/>
      <c r="N8" s="2"/>
    </row>
    <row r="9" spans="1:16" x14ac:dyDescent="0.2">
      <c r="A9" s="161"/>
      <c r="B9" s="112" t="s">
        <v>87</v>
      </c>
      <c r="C9" s="37">
        <v>0.41</v>
      </c>
      <c r="D9" s="186">
        <v>2</v>
      </c>
      <c r="E9" s="39">
        <f>C9*D9</f>
        <v>0.82</v>
      </c>
      <c r="F9" s="186">
        <v>2</v>
      </c>
      <c r="G9" s="39">
        <f>C9*F9</f>
        <v>0.82</v>
      </c>
      <c r="H9" s="186">
        <v>4</v>
      </c>
      <c r="I9" s="39">
        <f>C9*H9</f>
        <v>1.64</v>
      </c>
      <c r="J9" s="159">
        <v>4</v>
      </c>
      <c r="K9" s="160">
        <f>C9*J9</f>
        <v>1.64</v>
      </c>
      <c r="L9" s="2"/>
      <c r="M9" s="2"/>
      <c r="N9" s="2"/>
    </row>
    <row r="10" spans="1:16" x14ac:dyDescent="0.2">
      <c r="A10" s="33"/>
      <c r="B10" s="34"/>
      <c r="C10" s="75"/>
      <c r="D10" s="26"/>
      <c r="E10" s="25">
        <f t="shared" ref="E10:E16" si="4">C10*D10</f>
        <v>0</v>
      </c>
      <c r="F10" s="26"/>
      <c r="G10" s="25">
        <f t="shared" ref="G10:G16" si="5">C10*F10</f>
        <v>0</v>
      </c>
      <c r="H10" s="29"/>
      <c r="I10" s="25">
        <f t="shared" ref="I10:I16" si="6">C10*H10</f>
        <v>0</v>
      </c>
      <c r="J10" s="159"/>
      <c r="K10" s="160">
        <f>C10*J10</f>
        <v>0</v>
      </c>
      <c r="L10" s="2"/>
      <c r="M10" s="2"/>
      <c r="N10" s="2"/>
    </row>
    <row r="11" spans="1:16" x14ac:dyDescent="0.2">
      <c r="A11" s="23"/>
      <c r="B11" s="5"/>
      <c r="C11" s="97"/>
      <c r="D11" s="29"/>
      <c r="E11" s="25">
        <f t="shared" si="4"/>
        <v>0</v>
      </c>
      <c r="F11" s="29"/>
      <c r="G11" s="25">
        <f t="shared" si="5"/>
        <v>0</v>
      </c>
      <c r="H11" s="29"/>
      <c r="I11" s="25">
        <f t="shared" si="6"/>
        <v>0</v>
      </c>
      <c r="J11" s="159"/>
      <c r="K11" s="160">
        <f t="shared" ref="K11:K16" si="7">C11*J11</f>
        <v>0</v>
      </c>
      <c r="L11" s="2"/>
      <c r="M11" s="2"/>
      <c r="N11" s="2"/>
    </row>
    <row r="12" spans="1:16" s="2" customFormat="1" x14ac:dyDescent="0.2">
      <c r="A12" s="42"/>
      <c r="C12" s="28"/>
      <c r="D12" s="44"/>
      <c r="E12" s="25">
        <f t="shared" si="4"/>
        <v>0</v>
      </c>
      <c r="F12" s="44"/>
      <c r="G12" s="25">
        <f t="shared" si="5"/>
        <v>0</v>
      </c>
      <c r="H12" s="29"/>
      <c r="I12" s="25">
        <f t="shared" si="6"/>
        <v>0</v>
      </c>
      <c r="J12" s="159"/>
      <c r="K12" s="160">
        <f t="shared" si="7"/>
        <v>0</v>
      </c>
    </row>
    <row r="13" spans="1:16" x14ac:dyDescent="0.2">
      <c r="A13" s="121"/>
      <c r="B13" s="5"/>
      <c r="C13" s="5"/>
      <c r="D13" s="46"/>
      <c r="E13" s="25">
        <f t="shared" si="4"/>
        <v>0</v>
      </c>
      <c r="F13" s="46"/>
      <c r="G13" s="25">
        <f t="shared" si="5"/>
        <v>0</v>
      </c>
      <c r="H13" s="26"/>
      <c r="I13" s="25">
        <f t="shared" si="6"/>
        <v>0</v>
      </c>
      <c r="J13" s="159"/>
      <c r="K13" s="160">
        <f t="shared" si="7"/>
        <v>0</v>
      </c>
      <c r="L13" s="2"/>
      <c r="M13" s="2"/>
      <c r="N13" s="2"/>
    </row>
    <row r="14" spans="1:16" s="2" customFormat="1" x14ac:dyDescent="0.2">
      <c r="A14" s="42"/>
      <c r="C14" s="43"/>
      <c r="D14" s="44"/>
      <c r="E14" s="25">
        <f t="shared" si="4"/>
        <v>0</v>
      </c>
      <c r="F14" s="44"/>
      <c r="G14" s="25">
        <f t="shared" si="5"/>
        <v>0</v>
      </c>
      <c r="H14" s="29"/>
      <c r="I14" s="25">
        <f t="shared" si="6"/>
        <v>0</v>
      </c>
      <c r="J14" s="159"/>
      <c r="K14" s="160">
        <f t="shared" si="7"/>
        <v>0</v>
      </c>
    </row>
    <row r="15" spans="1:16" x14ac:dyDescent="0.2">
      <c r="A15" s="121"/>
      <c r="B15" s="5"/>
      <c r="C15" s="5"/>
      <c r="D15" s="46"/>
      <c r="E15" s="25">
        <f t="shared" si="4"/>
        <v>0</v>
      </c>
      <c r="F15" s="46"/>
      <c r="G15" s="25">
        <f t="shared" si="5"/>
        <v>0</v>
      </c>
      <c r="H15" s="26"/>
      <c r="I15" s="25">
        <f t="shared" si="6"/>
        <v>0</v>
      </c>
      <c r="J15" s="159"/>
      <c r="K15" s="160">
        <f t="shared" si="7"/>
        <v>0</v>
      </c>
      <c r="L15" s="2"/>
      <c r="M15" s="2"/>
      <c r="N15" s="2"/>
    </row>
    <row r="16" spans="1:16" ht="15" thickBot="1" x14ac:dyDescent="0.25">
      <c r="A16" s="125"/>
      <c r="B16" s="126" t="s">
        <v>165</v>
      </c>
      <c r="C16" s="127">
        <v>3.57</v>
      </c>
      <c r="D16" s="57">
        <v>1</v>
      </c>
      <c r="E16" s="58">
        <f t="shared" si="4"/>
        <v>3.57</v>
      </c>
      <c r="F16" s="57">
        <v>1</v>
      </c>
      <c r="G16" s="58">
        <f t="shared" si="5"/>
        <v>3.57</v>
      </c>
      <c r="H16" s="57">
        <v>1</v>
      </c>
      <c r="I16" s="58">
        <f t="shared" si="6"/>
        <v>3.57</v>
      </c>
      <c r="J16" s="167">
        <v>1</v>
      </c>
      <c r="K16" s="168">
        <f t="shared" si="7"/>
        <v>3.57</v>
      </c>
      <c r="L16" s="2"/>
      <c r="M16" s="2"/>
      <c r="N16" s="2"/>
    </row>
    <row r="17" spans="1:14" x14ac:dyDescent="0.2">
      <c r="A17" s="61"/>
      <c r="B17" s="61" t="s">
        <v>24</v>
      </c>
      <c r="C17" s="62"/>
      <c r="E17" s="63">
        <f>SUM(E5:E16)</f>
        <v>14.99</v>
      </c>
      <c r="F17" s="64"/>
      <c r="G17" s="63">
        <f>SUM(G5:G16)</f>
        <v>19.689999999999998</v>
      </c>
      <c r="H17" s="64"/>
      <c r="I17" s="63">
        <f>SUM(I5:I16)</f>
        <v>26.830000000000002</v>
      </c>
      <c r="J17" s="201"/>
      <c r="K17" s="202"/>
      <c r="L17" s="64"/>
      <c r="M17" s="2"/>
      <c r="N17" s="2"/>
    </row>
    <row r="18" spans="1:14" x14ac:dyDescent="0.2">
      <c r="B18" s="2" t="s">
        <v>25</v>
      </c>
      <c r="D18" s="11"/>
      <c r="E18" s="43">
        <f>E3</f>
        <v>55</v>
      </c>
      <c r="F18" s="11"/>
      <c r="G18" s="43">
        <f>G3</f>
        <v>70</v>
      </c>
      <c r="H18" s="11"/>
      <c r="I18" s="43">
        <f>I3</f>
        <v>90</v>
      </c>
      <c r="J18" s="171"/>
      <c r="K18" s="170">
        <f>K3</f>
        <v>120</v>
      </c>
      <c r="L18" s="2"/>
      <c r="M18" s="2"/>
      <c r="N18" s="2"/>
    </row>
    <row r="19" spans="1:14" x14ac:dyDescent="0.2">
      <c r="B19" s="2" t="s">
        <v>26</v>
      </c>
      <c r="C19" s="65">
        <v>0.71</v>
      </c>
      <c r="D19" s="11"/>
      <c r="E19" s="43">
        <f>E18*$C19</f>
        <v>39.049999999999997</v>
      </c>
      <c r="F19" s="11"/>
      <c r="G19" s="43">
        <f>G18*$C19</f>
        <v>49.699999999999996</v>
      </c>
      <c r="H19" s="11"/>
      <c r="I19" s="43">
        <f>I18*$C19</f>
        <v>63.9</v>
      </c>
      <c r="J19" s="171"/>
      <c r="K19" s="170">
        <f>K18*$C19</f>
        <v>85.199999999999989</v>
      </c>
      <c r="L19" s="2"/>
      <c r="M19" s="2"/>
      <c r="N19" s="2"/>
    </row>
    <row r="20" spans="1:14" x14ac:dyDescent="0.2">
      <c r="B20" s="2" t="s">
        <v>27</v>
      </c>
      <c r="C20" s="66">
        <v>0.5</v>
      </c>
      <c r="D20" s="11"/>
      <c r="E20" s="67">
        <f>E19*$C20</f>
        <v>19.524999999999999</v>
      </c>
      <c r="F20" s="11"/>
      <c r="G20" s="67">
        <f>G19*$C20</f>
        <v>24.849999999999998</v>
      </c>
      <c r="H20" s="11"/>
      <c r="I20" s="67">
        <f>I19*$C20</f>
        <v>31.95</v>
      </c>
      <c r="J20" s="171"/>
      <c r="K20" s="170">
        <f>K19*$C20</f>
        <v>42.599999999999994</v>
      </c>
      <c r="L20" s="2"/>
      <c r="M20" s="2"/>
      <c r="N20" s="2"/>
    </row>
    <row r="21" spans="1:14" x14ac:dyDescent="0.2">
      <c r="B21" s="2" t="s">
        <v>28</v>
      </c>
      <c r="C21" s="66">
        <v>0.5</v>
      </c>
      <c r="D21" s="11"/>
      <c r="E21" s="43">
        <f>E19*$C21</f>
        <v>19.524999999999999</v>
      </c>
      <c r="F21" s="11"/>
      <c r="G21" s="43">
        <f>G19*$C21</f>
        <v>24.849999999999998</v>
      </c>
      <c r="H21" s="11"/>
      <c r="I21" s="43">
        <f>I19*$C21</f>
        <v>31.95</v>
      </c>
      <c r="J21" s="171"/>
      <c r="K21" s="170">
        <f>K19*$C21</f>
        <v>42.599999999999994</v>
      </c>
      <c r="L21" s="2"/>
      <c r="M21" s="2"/>
      <c r="N21" s="2"/>
    </row>
    <row r="22" spans="1:14" x14ac:dyDescent="0.2">
      <c r="B22" s="68" t="s">
        <v>29</v>
      </c>
      <c r="C22" s="69"/>
      <c r="D22" s="11"/>
      <c r="E22" s="43">
        <f>E19-E17</f>
        <v>24.059999999999995</v>
      </c>
      <c r="F22" s="11"/>
      <c r="G22" s="43">
        <f>G19-G17</f>
        <v>30.009999999999998</v>
      </c>
      <c r="H22" s="11"/>
      <c r="I22" s="43">
        <f>I19-I17</f>
        <v>37.069999999999993</v>
      </c>
      <c r="J22" s="171"/>
      <c r="K22" s="170">
        <f>K19-K17</f>
        <v>85.199999999999989</v>
      </c>
      <c r="L22" s="2"/>
      <c r="M22" s="2"/>
      <c r="N22" s="2"/>
    </row>
    <row r="23" spans="1:14" x14ac:dyDescent="0.2">
      <c r="B23" s="68" t="s">
        <v>30</v>
      </c>
      <c r="C23" s="70">
        <v>-0.1</v>
      </c>
      <c r="D23" s="11"/>
      <c r="E23" s="43">
        <f>E18*C23</f>
        <v>-5.5</v>
      </c>
      <c r="F23" s="11"/>
      <c r="G23" s="43">
        <f>G18*C23</f>
        <v>-7</v>
      </c>
      <c r="H23" s="11"/>
      <c r="I23" s="43">
        <f>I18*C23</f>
        <v>-9</v>
      </c>
      <c r="J23" s="171"/>
      <c r="K23" s="170">
        <f>K18*C23</f>
        <v>-12</v>
      </c>
      <c r="L23" s="2"/>
      <c r="M23" s="2"/>
      <c r="N23" s="2"/>
    </row>
    <row r="24" spans="1:14" x14ac:dyDescent="0.2">
      <c r="B24" s="68" t="s">
        <v>31</v>
      </c>
      <c r="C24" s="71">
        <v>-2.75</v>
      </c>
      <c r="D24" s="11"/>
      <c r="E24" s="43">
        <f>C24</f>
        <v>-2.75</v>
      </c>
      <c r="F24" s="11"/>
      <c r="G24" s="43">
        <f>C24</f>
        <v>-2.75</v>
      </c>
      <c r="H24" s="11"/>
      <c r="I24" s="43">
        <f>C24</f>
        <v>-2.75</v>
      </c>
      <c r="J24" s="171"/>
      <c r="K24" s="170">
        <f>E24</f>
        <v>-2.75</v>
      </c>
      <c r="L24" s="2"/>
      <c r="M24" s="2"/>
      <c r="N24" s="2"/>
    </row>
    <row r="25" spans="1:14" x14ac:dyDescent="0.2">
      <c r="B25" s="68" t="s">
        <v>32</v>
      </c>
      <c r="C25" s="71">
        <v>-4.99</v>
      </c>
      <c r="D25" s="11"/>
      <c r="E25" s="43">
        <f>C25</f>
        <v>-4.99</v>
      </c>
      <c r="F25" s="11"/>
      <c r="G25" s="43">
        <f>C25</f>
        <v>-4.99</v>
      </c>
      <c r="H25" s="11"/>
      <c r="I25" s="43">
        <f>C25</f>
        <v>-4.99</v>
      </c>
      <c r="J25" s="171"/>
      <c r="K25" s="170">
        <f>E25</f>
        <v>-4.99</v>
      </c>
      <c r="L25" s="2"/>
      <c r="M25" s="2"/>
      <c r="N25" s="2"/>
    </row>
    <row r="26" spans="1:14" x14ac:dyDescent="0.2">
      <c r="A26" s="34"/>
      <c r="B26" s="72" t="s">
        <v>33</v>
      </c>
      <c r="C26" s="73">
        <v>-3</v>
      </c>
      <c r="D26" s="74"/>
      <c r="E26" s="75">
        <f>C26</f>
        <v>-3</v>
      </c>
      <c r="F26" s="74"/>
      <c r="G26" s="75">
        <f>C26</f>
        <v>-3</v>
      </c>
      <c r="H26" s="74"/>
      <c r="I26" s="75">
        <f>C26</f>
        <v>-3</v>
      </c>
      <c r="J26" s="172"/>
      <c r="K26" s="173">
        <f>E26</f>
        <v>-3</v>
      </c>
      <c r="L26" s="2"/>
      <c r="M26" s="2"/>
      <c r="N26" s="2"/>
    </row>
    <row r="27" spans="1:14" x14ac:dyDescent="0.2">
      <c r="A27" s="34"/>
      <c r="B27" s="76" t="s">
        <v>34</v>
      </c>
      <c r="C27" s="77"/>
      <c r="D27" s="74"/>
      <c r="E27" s="75">
        <f>SUM(E22:E26)</f>
        <v>7.819999999999995</v>
      </c>
      <c r="F27" s="34"/>
      <c r="G27" s="75">
        <f>SUM(G22:G26)</f>
        <v>12.269999999999998</v>
      </c>
      <c r="H27" s="34"/>
      <c r="I27" s="75">
        <f>SUM(I22:I26)</f>
        <v>17.329999999999991</v>
      </c>
      <c r="J27" s="174"/>
      <c r="K27" s="173">
        <f>SUM(K22:K26)</f>
        <v>62.459999999999994</v>
      </c>
      <c r="L27" s="2"/>
      <c r="M27" s="2"/>
      <c r="N27" s="2"/>
    </row>
    <row r="28" spans="1:14" x14ac:dyDescent="0.2">
      <c r="A28" s="34"/>
      <c r="B28" s="34" t="s">
        <v>35</v>
      </c>
      <c r="C28" s="34"/>
      <c r="D28" s="78"/>
      <c r="E28" s="79">
        <f>E27/E18</f>
        <v>0.1421818181818181</v>
      </c>
      <c r="F28" s="34"/>
      <c r="G28" s="79">
        <f>G27/G18</f>
        <v>0.17528571428571427</v>
      </c>
      <c r="H28" s="34"/>
      <c r="I28" s="79">
        <f>I27/I18</f>
        <v>0.19255555555555545</v>
      </c>
      <c r="J28" s="174"/>
      <c r="K28" s="175">
        <f>K27/K18</f>
        <v>0.52049999999999996</v>
      </c>
      <c r="L28" s="2"/>
      <c r="M28" s="2"/>
      <c r="N28" s="2"/>
    </row>
    <row r="29" spans="1:14" x14ac:dyDescent="0.2">
      <c r="A29" s="34"/>
      <c r="B29" s="34"/>
      <c r="C29" s="34"/>
      <c r="D29" s="78"/>
      <c r="E29" s="78"/>
      <c r="F29" s="78"/>
      <c r="G29" s="78"/>
      <c r="H29" s="78"/>
      <c r="I29" s="78"/>
      <c r="J29" s="176"/>
      <c r="K29" s="176"/>
      <c r="L29" s="2"/>
      <c r="M29" s="2"/>
      <c r="N29" s="2"/>
    </row>
    <row r="30" spans="1:14" x14ac:dyDescent="0.2">
      <c r="A30" s="34"/>
      <c r="B30" s="80" t="s">
        <v>36</v>
      </c>
      <c r="C30" s="81"/>
      <c r="D30" s="82"/>
      <c r="E30" s="83">
        <f>E17/E18</f>
        <v>0.27254545454545454</v>
      </c>
      <c r="F30" s="81"/>
      <c r="G30" s="83">
        <f>G17/G18</f>
        <v>0.28128571428571425</v>
      </c>
      <c r="H30" s="81"/>
      <c r="I30" s="84">
        <f>I17/I18</f>
        <v>0.2981111111111111</v>
      </c>
      <c r="J30" s="177"/>
      <c r="K30" s="203"/>
      <c r="L30" s="2"/>
      <c r="M30" s="2"/>
      <c r="N30" s="2"/>
    </row>
    <row r="31" spans="1:14" x14ac:dyDescent="0.2">
      <c r="D31" s="85"/>
      <c r="E31" s="86"/>
      <c r="G31" s="86"/>
      <c r="I31" s="86"/>
      <c r="J31" s="149"/>
      <c r="K31" s="169"/>
      <c r="L31" s="87"/>
      <c r="M31" s="87"/>
      <c r="N31" s="2"/>
    </row>
    <row r="32" spans="1:14" x14ac:dyDescent="0.2">
      <c r="C32" s="5"/>
      <c r="D32" s="88" t="s">
        <v>37</v>
      </c>
      <c r="E32" s="89" t="s">
        <v>38</v>
      </c>
      <c r="F32" s="88" t="s">
        <v>37</v>
      </c>
      <c r="G32" s="89" t="s">
        <v>38</v>
      </c>
      <c r="H32" s="88" t="s">
        <v>37</v>
      </c>
      <c r="I32" s="89" t="s">
        <v>38</v>
      </c>
      <c r="J32" s="179" t="s">
        <v>37</v>
      </c>
      <c r="K32" s="180" t="s">
        <v>38</v>
      </c>
      <c r="L32" s="87"/>
      <c r="M32" s="87"/>
      <c r="N32" s="2"/>
    </row>
    <row r="33" spans="1:21" x14ac:dyDescent="0.2">
      <c r="C33" s="90" t="s">
        <v>39</v>
      </c>
      <c r="D33" s="91">
        <v>15</v>
      </c>
      <c r="E33" s="92">
        <f>D33*2.54</f>
        <v>38.1</v>
      </c>
      <c r="F33" s="91">
        <v>17</v>
      </c>
      <c r="G33" s="92">
        <f>F33*2.54</f>
        <v>43.18</v>
      </c>
      <c r="H33" s="91">
        <v>18</v>
      </c>
      <c r="I33" s="92">
        <f>H33*2.54</f>
        <v>45.72</v>
      </c>
      <c r="J33" s="182"/>
      <c r="K33" s="204">
        <f>J33*2.54</f>
        <v>0</v>
      </c>
      <c r="L33" s="87"/>
      <c r="M33" s="87"/>
      <c r="N33" s="2"/>
      <c r="Q33" s="205"/>
      <c r="R33" s="205"/>
      <c r="S33" s="205"/>
      <c r="T33" s="205"/>
      <c r="U33" s="14"/>
    </row>
    <row r="34" spans="1:21" x14ac:dyDescent="0.2">
      <c r="C34" s="90" t="s">
        <v>40</v>
      </c>
      <c r="D34" s="91">
        <v>15</v>
      </c>
      <c r="E34" s="92">
        <f>D34*2.54</f>
        <v>38.1</v>
      </c>
      <c r="F34" s="91">
        <v>17</v>
      </c>
      <c r="G34" s="92">
        <f>F34*2.54</f>
        <v>43.18</v>
      </c>
      <c r="H34" s="91">
        <v>19</v>
      </c>
      <c r="I34" s="92">
        <f>H34*2.54</f>
        <v>48.26</v>
      </c>
      <c r="J34" s="182"/>
      <c r="K34" s="204">
        <f>J34*2.54</f>
        <v>0</v>
      </c>
      <c r="Q34" s="206"/>
      <c r="R34" s="206"/>
      <c r="S34" s="206"/>
      <c r="T34" s="206"/>
      <c r="U34" s="14"/>
    </row>
    <row r="35" spans="1:21" s="14" customFormat="1" x14ac:dyDescent="0.2">
      <c r="A35" s="2"/>
      <c r="B35" s="2"/>
      <c r="C35" s="2"/>
      <c r="D35" s="2"/>
      <c r="E35" s="2"/>
      <c r="F35" s="2"/>
      <c r="G35" s="2"/>
      <c r="H35" s="2"/>
      <c r="I35" s="2"/>
      <c r="J35" s="149"/>
      <c r="K35" s="149"/>
      <c r="Q35" s="5"/>
      <c r="R35" s="5"/>
      <c r="S35" s="5"/>
      <c r="T35" s="5"/>
    </row>
    <row r="36" spans="1:21" s="14" customFormat="1" x14ac:dyDescent="0.2">
      <c r="A36" s="5"/>
      <c r="B36" s="5"/>
      <c r="C36" s="2"/>
      <c r="D36" s="2"/>
      <c r="E36" s="2"/>
      <c r="F36" s="2"/>
      <c r="G36" s="2"/>
      <c r="H36" s="2"/>
      <c r="I36" s="2"/>
      <c r="J36" s="149"/>
      <c r="K36" s="149"/>
      <c r="Q36" s="2"/>
      <c r="R36" s="2"/>
      <c r="S36" s="2"/>
      <c r="T36" s="2"/>
    </row>
    <row r="37" spans="1:21" s="14" customFormat="1" x14ac:dyDescent="0.2">
      <c r="A37" s="5"/>
      <c r="B37" s="5"/>
      <c r="C37" s="2"/>
      <c r="D37" s="2"/>
      <c r="E37" s="2"/>
      <c r="F37" s="2"/>
      <c r="G37" s="2"/>
      <c r="H37" s="2"/>
      <c r="I37" s="2"/>
      <c r="J37" s="149"/>
      <c r="K37" s="149"/>
      <c r="Q37" s="5"/>
      <c r="R37" s="5"/>
      <c r="S37" s="5"/>
      <c r="T37" s="5"/>
    </row>
    <row r="38" spans="1:21" s="14" customFormat="1" x14ac:dyDescent="0.2">
      <c r="A38" s="5"/>
      <c r="B38" s="5"/>
      <c r="C38" s="5"/>
      <c r="D38" s="5"/>
      <c r="E38" s="93">
        <v>0.4</v>
      </c>
      <c r="F38" s="2"/>
      <c r="G38" s="93">
        <v>0.4</v>
      </c>
      <c r="H38" s="2"/>
      <c r="I38" s="93">
        <v>0.2</v>
      </c>
      <c r="J38" s="149"/>
      <c r="K38" s="184">
        <v>0.2</v>
      </c>
      <c r="Q38" s="5"/>
      <c r="R38" s="5"/>
      <c r="S38" s="5"/>
      <c r="T38" s="5"/>
    </row>
    <row r="39" spans="1:21" s="14" customFormat="1" x14ac:dyDescent="0.2">
      <c r="A39" s="207"/>
      <c r="B39" s="208"/>
      <c r="C39" s="208"/>
      <c r="D39" s="2"/>
      <c r="E39" s="43" t="e">
        <f>E38*#REF!</f>
        <v>#REF!</v>
      </c>
      <c r="F39" s="2"/>
      <c r="G39" s="43" t="e">
        <f>G38*#REF!</f>
        <v>#REF!</v>
      </c>
      <c r="H39" s="2"/>
      <c r="I39" s="43" t="e">
        <f>I38*#REF!</f>
        <v>#REF!</v>
      </c>
      <c r="J39" s="149"/>
      <c r="K39" s="170" t="e">
        <f>K38*#REF!</f>
        <v>#REF!</v>
      </c>
      <c r="Q39" s="5"/>
      <c r="R39" s="5"/>
      <c r="S39" s="5"/>
      <c r="T39" s="5"/>
    </row>
    <row r="40" spans="1:21" s="14" customFormat="1" x14ac:dyDescent="0.2">
      <c r="A40" s="210" t="s">
        <v>139</v>
      </c>
      <c r="B40" s="210"/>
      <c r="C40" s="210"/>
      <c r="D40" s="34"/>
      <c r="E40" s="34"/>
      <c r="F40" s="34"/>
      <c r="G40" s="4"/>
      <c r="H40" s="34"/>
      <c r="I40" s="34"/>
      <c r="J40" s="34"/>
      <c r="K40" s="34"/>
      <c r="Q40" s="5"/>
      <c r="R40" s="5"/>
      <c r="S40" s="5"/>
      <c r="T40" s="5"/>
    </row>
    <row r="41" spans="1:21" s="14" customFormat="1" x14ac:dyDescent="0.2">
      <c r="A41" s="147"/>
      <c r="B41" s="34"/>
      <c r="C41" s="187" t="s">
        <v>42</v>
      </c>
      <c r="D41" s="34"/>
      <c r="E41" s="187" t="s">
        <v>140</v>
      </c>
      <c r="F41" s="34"/>
      <c r="G41" s="95"/>
      <c r="H41" s="34"/>
      <c r="I41" s="34"/>
      <c r="J41" s="34"/>
      <c r="K41" s="34"/>
      <c r="Q41" s="5"/>
      <c r="R41" s="5"/>
      <c r="S41" s="5"/>
      <c r="T41" s="5"/>
    </row>
    <row r="42" spans="1:21" s="14" customFormat="1" x14ac:dyDescent="0.2">
      <c r="A42" s="188"/>
      <c r="B42" s="30" t="s">
        <v>44</v>
      </c>
      <c r="C42" s="28">
        <v>0.8</v>
      </c>
      <c r="D42" s="110">
        <f>C42-E42</f>
        <v>0.15000000000000002</v>
      </c>
      <c r="E42" s="28">
        <v>0.65</v>
      </c>
      <c r="F42" s="34"/>
      <c r="G42" s="4"/>
      <c r="H42" s="34"/>
      <c r="I42" s="34"/>
      <c r="J42" s="34"/>
      <c r="K42" s="34"/>
      <c r="Q42" s="5"/>
      <c r="R42" s="5"/>
      <c r="S42" s="5"/>
      <c r="T42" s="5"/>
    </row>
    <row r="43" spans="1:21" s="14" customFormat="1" x14ac:dyDescent="0.2">
      <c r="A43" s="188"/>
      <c r="B43" s="30" t="s">
        <v>45</v>
      </c>
      <c r="C43" s="28"/>
      <c r="D43" s="110">
        <f t="shared" ref="D43:D115" si="8">C43-E43</f>
        <v>0</v>
      </c>
      <c r="E43" s="28"/>
      <c r="F43" s="34"/>
      <c r="G43" s="4"/>
      <c r="H43" s="34"/>
      <c r="I43" s="34"/>
      <c r="J43" s="34"/>
      <c r="K43" s="34"/>
      <c r="Q43" s="5"/>
      <c r="R43" s="5"/>
      <c r="S43" s="5"/>
      <c r="T43" s="5"/>
    </row>
    <row r="44" spans="1:21" s="14" customFormat="1" x14ac:dyDescent="0.2">
      <c r="A44" s="188"/>
      <c r="B44" s="30" t="s">
        <v>141</v>
      </c>
      <c r="C44" s="28">
        <v>0.91</v>
      </c>
      <c r="D44" s="110"/>
      <c r="E44" s="28">
        <v>0.77</v>
      </c>
      <c r="F44" s="34"/>
      <c r="G44" s="4"/>
      <c r="H44" s="34"/>
      <c r="I44" s="34"/>
      <c r="J44" s="34"/>
      <c r="K44" s="34"/>
      <c r="Q44" s="5"/>
      <c r="R44" s="5"/>
      <c r="S44" s="5"/>
      <c r="T44" s="5"/>
    </row>
    <row r="45" spans="1:21" s="14" customFormat="1" x14ac:dyDescent="0.2">
      <c r="A45" s="188"/>
      <c r="B45" s="30" t="s">
        <v>9</v>
      </c>
      <c r="C45" s="28">
        <v>0.65</v>
      </c>
      <c r="D45" s="110">
        <f t="shared" si="8"/>
        <v>9.9999999999999978E-2</v>
      </c>
      <c r="E45" s="28">
        <v>0.55000000000000004</v>
      </c>
      <c r="F45" s="34"/>
      <c r="G45" s="4"/>
      <c r="H45" s="34"/>
      <c r="I45" s="34"/>
      <c r="J45" s="34"/>
      <c r="K45" s="34"/>
      <c r="Q45" s="5" t="s">
        <v>115</v>
      </c>
      <c r="R45" s="5"/>
      <c r="S45" s="5"/>
      <c r="T45" s="5"/>
    </row>
    <row r="46" spans="1:21" s="14" customFormat="1" x14ac:dyDescent="0.2">
      <c r="A46" s="188"/>
      <c r="B46" s="30" t="s">
        <v>142</v>
      </c>
      <c r="C46" s="28">
        <v>0.9</v>
      </c>
      <c r="D46" s="110"/>
      <c r="E46" s="28">
        <v>0.76</v>
      </c>
      <c r="F46" s="34"/>
      <c r="G46" s="4"/>
      <c r="H46" s="34"/>
      <c r="I46" s="34"/>
      <c r="J46" s="34"/>
      <c r="K46" s="130"/>
      <c r="Q46" s="5"/>
      <c r="R46" s="5"/>
      <c r="S46" s="5"/>
      <c r="T46" s="5"/>
    </row>
    <row r="47" spans="1:21" s="14" customFormat="1" x14ac:dyDescent="0.2">
      <c r="A47" s="188"/>
      <c r="B47" s="30" t="s">
        <v>46</v>
      </c>
      <c r="C47" s="28">
        <v>0.65</v>
      </c>
      <c r="D47" s="110">
        <f t="shared" si="8"/>
        <v>9.9999999999999978E-2</v>
      </c>
      <c r="E47" s="28">
        <v>0.55000000000000004</v>
      </c>
      <c r="F47" s="34"/>
      <c r="G47" s="4"/>
      <c r="H47" s="34"/>
      <c r="I47" s="34"/>
      <c r="J47" s="34"/>
      <c r="K47" s="130"/>
    </row>
    <row r="48" spans="1:21" s="14" customFormat="1" x14ac:dyDescent="0.2">
      <c r="A48" s="188"/>
      <c r="B48" s="30" t="s">
        <v>47</v>
      </c>
      <c r="C48" s="28">
        <v>0.65</v>
      </c>
      <c r="D48" s="110">
        <f t="shared" si="8"/>
        <v>9.9999999999999978E-2</v>
      </c>
      <c r="E48" s="28">
        <v>0.55000000000000004</v>
      </c>
      <c r="F48" s="34"/>
      <c r="G48" s="4"/>
      <c r="H48" s="34"/>
      <c r="I48" s="34"/>
      <c r="J48" s="34"/>
      <c r="K48" s="130"/>
    </row>
    <row r="49" spans="1:11" s="14" customFormat="1" x14ac:dyDescent="0.2">
      <c r="A49" s="188"/>
      <c r="B49" s="30" t="s">
        <v>143</v>
      </c>
      <c r="C49" s="28">
        <v>1.17</v>
      </c>
      <c r="D49" s="110"/>
      <c r="E49" s="28">
        <v>1.1299999999999999</v>
      </c>
      <c r="F49" s="34"/>
      <c r="G49" s="4"/>
      <c r="H49" s="34"/>
      <c r="I49" s="34"/>
      <c r="J49" s="34"/>
      <c r="K49" s="34"/>
    </row>
    <row r="50" spans="1:11" s="14" customFormat="1" x14ac:dyDescent="0.2">
      <c r="A50" s="188"/>
      <c r="B50" s="30" t="s">
        <v>144</v>
      </c>
      <c r="C50" s="189">
        <v>1.45</v>
      </c>
      <c r="D50" s="110"/>
      <c r="E50" s="28">
        <v>1.68</v>
      </c>
      <c r="F50" s="34"/>
      <c r="G50" s="4"/>
      <c r="H50" s="34"/>
      <c r="I50" s="34"/>
      <c r="J50" s="34"/>
      <c r="K50" s="130"/>
    </row>
    <row r="51" spans="1:11" s="14" customFormat="1" x14ac:dyDescent="0.2">
      <c r="A51" s="188"/>
      <c r="B51" s="30" t="s">
        <v>145</v>
      </c>
      <c r="C51" s="28">
        <v>2.5299999999999998</v>
      </c>
      <c r="D51" s="110">
        <f t="shared" si="8"/>
        <v>-0.19000000000000039</v>
      </c>
      <c r="E51" s="28">
        <v>2.72</v>
      </c>
      <c r="F51" s="34"/>
      <c r="G51" s="4"/>
      <c r="H51" s="34"/>
      <c r="I51" s="34"/>
      <c r="J51" s="34"/>
      <c r="K51" s="130"/>
    </row>
    <row r="52" spans="1:11" s="14" customFormat="1" x14ac:dyDescent="0.2">
      <c r="A52" s="188"/>
      <c r="B52" s="30" t="s">
        <v>17</v>
      </c>
      <c r="C52" s="28">
        <v>1.44</v>
      </c>
      <c r="D52" s="110">
        <f>C52-E52</f>
        <v>0.14999999999999991</v>
      </c>
      <c r="E52" s="28">
        <v>1.29</v>
      </c>
      <c r="F52" s="34"/>
      <c r="G52" s="4"/>
      <c r="H52" s="34"/>
      <c r="I52" s="34"/>
      <c r="J52" s="34"/>
      <c r="K52" s="130"/>
    </row>
    <row r="53" spans="1:11" s="14" customFormat="1" x14ac:dyDescent="0.2">
      <c r="A53" s="188"/>
      <c r="B53" s="30" t="s">
        <v>50</v>
      </c>
      <c r="C53" s="28">
        <v>0.95</v>
      </c>
      <c r="D53" s="110">
        <f>C53-E53</f>
        <v>0.16999999999999993</v>
      </c>
      <c r="E53" s="28">
        <v>0.78</v>
      </c>
      <c r="F53" s="34"/>
      <c r="G53" s="4"/>
      <c r="H53" s="34"/>
      <c r="I53" s="34"/>
      <c r="J53" s="34"/>
      <c r="K53" s="130"/>
    </row>
    <row r="54" spans="1:11" s="14" customFormat="1" x14ac:dyDescent="0.2">
      <c r="A54" s="188"/>
      <c r="B54" s="110" t="s">
        <v>51</v>
      </c>
      <c r="C54" s="28">
        <v>1.02</v>
      </c>
      <c r="D54" s="110">
        <f>C54-E54</f>
        <v>0</v>
      </c>
      <c r="E54" s="28">
        <v>1.02</v>
      </c>
      <c r="F54" s="34"/>
      <c r="G54" s="4"/>
      <c r="H54" s="34"/>
      <c r="I54" s="34"/>
      <c r="J54" s="34"/>
      <c r="K54" s="130"/>
    </row>
    <row r="55" spans="1:11" s="14" customFormat="1" x14ac:dyDescent="0.2">
      <c r="A55" s="188" t="s">
        <v>52</v>
      </c>
      <c r="B55" s="30" t="s">
        <v>53</v>
      </c>
      <c r="C55" s="28">
        <v>2.1</v>
      </c>
      <c r="D55" s="110">
        <f t="shared" si="8"/>
        <v>0.12000000000000011</v>
      </c>
      <c r="E55" s="28">
        <v>1.98</v>
      </c>
      <c r="F55" s="34"/>
      <c r="G55" s="4"/>
      <c r="H55" s="34"/>
      <c r="I55" s="34"/>
      <c r="J55" s="34"/>
      <c r="K55" s="130"/>
    </row>
    <row r="56" spans="1:11" s="14" customFormat="1" x14ac:dyDescent="0.2">
      <c r="A56" s="188" t="s">
        <v>8</v>
      </c>
      <c r="B56" s="30" t="s">
        <v>54</v>
      </c>
      <c r="C56" s="28">
        <v>1.65</v>
      </c>
      <c r="D56" s="110">
        <f t="shared" si="8"/>
        <v>0.19999999999999996</v>
      </c>
      <c r="E56" s="28">
        <v>1.45</v>
      </c>
      <c r="F56" s="34"/>
      <c r="G56" s="4"/>
      <c r="H56" s="34"/>
      <c r="I56" s="34"/>
      <c r="J56" s="34"/>
      <c r="K56" s="130"/>
    </row>
    <row r="57" spans="1:11" s="14" customFormat="1" x14ac:dyDescent="0.2">
      <c r="A57" s="188" t="s">
        <v>68</v>
      </c>
      <c r="B57" s="30" t="s">
        <v>53</v>
      </c>
      <c r="C57" s="28">
        <v>5.78</v>
      </c>
      <c r="D57" s="110">
        <f t="shared" si="8"/>
        <v>0.61000000000000032</v>
      </c>
      <c r="E57" s="28">
        <v>5.17</v>
      </c>
      <c r="F57" s="34"/>
      <c r="G57" s="4"/>
      <c r="H57" s="34"/>
      <c r="I57" s="34"/>
      <c r="J57" s="34"/>
      <c r="K57" s="130"/>
    </row>
    <row r="58" spans="1:11" s="14" customFormat="1" x14ac:dyDescent="0.2">
      <c r="A58" s="147" t="s">
        <v>16</v>
      </c>
      <c r="B58" s="14" t="s">
        <v>53</v>
      </c>
      <c r="C58" s="28">
        <v>6.26</v>
      </c>
      <c r="D58" s="110">
        <f t="shared" si="8"/>
        <v>0.46999999999999975</v>
      </c>
      <c r="E58" s="28">
        <v>5.79</v>
      </c>
      <c r="F58" s="34"/>
      <c r="G58" s="4"/>
      <c r="H58" s="34"/>
      <c r="I58" s="34"/>
      <c r="J58" s="34"/>
      <c r="K58" s="130"/>
    </row>
    <row r="59" spans="1:11" s="14" customFormat="1" x14ac:dyDescent="0.2">
      <c r="A59" s="188" t="s">
        <v>55</v>
      </c>
      <c r="B59" s="30" t="s">
        <v>53</v>
      </c>
      <c r="C59" s="28">
        <v>2.15</v>
      </c>
      <c r="D59" s="110">
        <f t="shared" si="8"/>
        <v>0.22999999999999998</v>
      </c>
      <c r="E59" s="28">
        <v>1.92</v>
      </c>
      <c r="F59" s="34"/>
      <c r="G59" s="4"/>
      <c r="H59" s="34"/>
      <c r="I59" s="34"/>
      <c r="J59" s="34"/>
      <c r="K59" s="130"/>
    </row>
    <row r="60" spans="1:11" s="14" customFormat="1" x14ac:dyDescent="0.2">
      <c r="A60" s="188"/>
      <c r="B60" s="30" t="s">
        <v>56</v>
      </c>
      <c r="C60" s="28">
        <v>0.97</v>
      </c>
      <c r="D60" s="110">
        <f t="shared" si="8"/>
        <v>0.18999999999999995</v>
      </c>
      <c r="E60" s="28">
        <v>0.78</v>
      </c>
      <c r="F60" s="34"/>
      <c r="G60" s="4"/>
      <c r="H60" s="34"/>
      <c r="I60" s="34"/>
      <c r="J60" s="34"/>
      <c r="K60" s="130"/>
    </row>
    <row r="61" spans="1:11" s="14" customFormat="1" x14ac:dyDescent="0.2">
      <c r="A61" s="188"/>
      <c r="B61" s="30" t="s">
        <v>57</v>
      </c>
      <c r="C61" s="28">
        <v>0.97</v>
      </c>
      <c r="D61" s="110">
        <f t="shared" si="8"/>
        <v>4.9999999999999933E-2</v>
      </c>
      <c r="E61" s="28">
        <v>0.92</v>
      </c>
      <c r="F61" s="34"/>
      <c r="G61" s="4"/>
      <c r="H61" s="34"/>
      <c r="I61" s="34"/>
      <c r="J61" s="34"/>
      <c r="K61" s="34"/>
    </row>
    <row r="62" spans="1:11" s="14" customFormat="1" x14ac:dyDescent="0.2">
      <c r="A62" s="188"/>
      <c r="B62" s="30" t="s">
        <v>58</v>
      </c>
      <c r="C62" s="28">
        <v>1.46</v>
      </c>
      <c r="D62" s="110">
        <f t="shared" si="8"/>
        <v>8.9999999999999858E-2</v>
      </c>
      <c r="E62" s="28">
        <v>1.37</v>
      </c>
      <c r="F62" s="34"/>
      <c r="G62" s="4"/>
      <c r="H62" s="34"/>
      <c r="I62" s="34"/>
      <c r="J62" s="34"/>
      <c r="K62" s="130"/>
    </row>
    <row r="63" spans="1:11" s="14" customFormat="1" x14ac:dyDescent="0.2">
      <c r="A63" s="188"/>
      <c r="B63" s="30" t="s">
        <v>146</v>
      </c>
      <c r="C63" s="28">
        <v>0.97</v>
      </c>
      <c r="D63" s="110"/>
      <c r="E63" s="28">
        <v>0.83</v>
      </c>
      <c r="F63" s="34"/>
      <c r="G63" s="4"/>
      <c r="H63" s="34"/>
      <c r="I63" s="34"/>
      <c r="J63" s="34"/>
      <c r="K63" s="130"/>
    </row>
    <row r="64" spans="1:11" s="14" customFormat="1" x14ac:dyDescent="0.2">
      <c r="A64" s="188"/>
      <c r="B64" s="30" t="s">
        <v>147</v>
      </c>
      <c r="C64" s="28">
        <v>1.4</v>
      </c>
      <c r="D64" s="110">
        <f t="shared" si="8"/>
        <v>0.42999999999999994</v>
      </c>
      <c r="E64" s="28">
        <v>0.97</v>
      </c>
      <c r="F64" s="34"/>
      <c r="G64" s="4"/>
      <c r="H64" s="34"/>
      <c r="I64" s="34"/>
      <c r="J64" s="34"/>
      <c r="K64" s="34"/>
    </row>
    <row r="65" spans="1:11" s="14" customFormat="1" x14ac:dyDescent="0.2">
      <c r="A65" s="188"/>
      <c r="B65" s="30" t="s">
        <v>59</v>
      </c>
      <c r="C65" s="28">
        <v>1.1599999999999999</v>
      </c>
      <c r="D65" s="110">
        <f t="shared" si="8"/>
        <v>0.26999999999999991</v>
      </c>
      <c r="E65" s="28">
        <v>0.89</v>
      </c>
      <c r="F65" s="34"/>
      <c r="G65" s="4"/>
      <c r="H65" s="34"/>
      <c r="I65" s="34"/>
      <c r="J65" s="34"/>
      <c r="K65" s="130"/>
    </row>
    <row r="66" spans="1:11" s="14" customFormat="1" x14ac:dyDescent="0.2">
      <c r="A66" s="188"/>
      <c r="B66" s="30" t="s">
        <v>60</v>
      </c>
      <c r="C66" s="28">
        <v>1.1599999999999999</v>
      </c>
      <c r="D66" s="110"/>
      <c r="E66" s="28">
        <v>0.89</v>
      </c>
      <c r="F66" s="34"/>
      <c r="G66" s="4"/>
      <c r="H66" s="34"/>
      <c r="I66" s="34"/>
      <c r="J66" s="34"/>
      <c r="K66" s="130"/>
    </row>
    <row r="67" spans="1:11" s="14" customFormat="1" x14ac:dyDescent="0.2">
      <c r="A67" s="188"/>
      <c r="B67" s="190" t="s">
        <v>61</v>
      </c>
      <c r="C67" s="28">
        <v>0.84</v>
      </c>
      <c r="D67" s="110">
        <f t="shared" si="8"/>
        <v>0.12</v>
      </c>
      <c r="E67" s="28">
        <v>0.72</v>
      </c>
      <c r="F67" s="34"/>
      <c r="G67" s="4"/>
      <c r="H67" s="34"/>
      <c r="I67" s="34"/>
      <c r="J67" s="34"/>
      <c r="K67" s="34"/>
    </row>
    <row r="68" spans="1:11" s="14" customFormat="1" x14ac:dyDescent="0.2">
      <c r="A68" s="188"/>
      <c r="B68" s="30" t="s">
        <v>62</v>
      </c>
      <c r="C68" s="28">
        <v>2.5499999999999998</v>
      </c>
      <c r="D68" s="110">
        <f t="shared" si="8"/>
        <v>0.13999999999999968</v>
      </c>
      <c r="E68" s="28">
        <v>2.41</v>
      </c>
      <c r="F68" s="34"/>
      <c r="G68" s="4"/>
      <c r="H68" s="34"/>
      <c r="I68" s="34"/>
      <c r="J68" s="34"/>
      <c r="K68" s="130"/>
    </row>
    <row r="69" spans="1:11" s="14" customFormat="1" x14ac:dyDescent="0.2">
      <c r="A69" s="188"/>
      <c r="B69" s="30" t="s">
        <v>63</v>
      </c>
      <c r="C69" s="28">
        <v>0.6</v>
      </c>
      <c r="D69" s="110">
        <f t="shared" si="8"/>
        <v>9.9999999999999978E-2</v>
      </c>
      <c r="E69" s="28">
        <v>0.5</v>
      </c>
      <c r="F69" s="34"/>
      <c r="G69" s="4"/>
      <c r="H69" s="34"/>
      <c r="I69" s="34"/>
      <c r="J69" s="34"/>
      <c r="K69" s="34"/>
    </row>
    <row r="70" spans="1:11" s="14" customFormat="1" x14ac:dyDescent="0.2">
      <c r="A70" s="188"/>
      <c r="B70" s="30" t="s">
        <v>148</v>
      </c>
      <c r="C70" s="28">
        <v>2.77</v>
      </c>
      <c r="D70" s="110">
        <f t="shared" si="8"/>
        <v>-0.10000000000000009</v>
      </c>
      <c r="E70" s="28">
        <v>2.87</v>
      </c>
      <c r="F70" s="34"/>
      <c r="G70" s="4"/>
      <c r="H70" s="34"/>
      <c r="I70" s="34"/>
      <c r="J70" s="34"/>
      <c r="K70" s="130"/>
    </row>
    <row r="71" spans="1:11" s="14" customFormat="1" x14ac:dyDescent="0.2">
      <c r="A71" s="188"/>
      <c r="B71" s="30" t="s">
        <v>64</v>
      </c>
      <c r="C71" s="28">
        <v>0.71</v>
      </c>
      <c r="D71" s="110">
        <f t="shared" si="8"/>
        <v>0.10999999999999999</v>
      </c>
      <c r="E71" s="28">
        <v>0.6</v>
      </c>
      <c r="F71" s="34"/>
      <c r="G71" s="4"/>
      <c r="H71" s="34"/>
      <c r="I71" s="34"/>
      <c r="J71" s="34"/>
      <c r="K71" s="130"/>
    </row>
    <row r="72" spans="1:11" s="14" customFormat="1" x14ac:dyDescent="0.2">
      <c r="A72" s="188" t="s">
        <v>68</v>
      </c>
      <c r="B72" s="30" t="s">
        <v>149</v>
      </c>
      <c r="C72" s="28">
        <v>2.2400000000000002</v>
      </c>
      <c r="D72" s="110">
        <f t="shared" si="8"/>
        <v>0.42000000000000015</v>
      </c>
      <c r="E72" s="28">
        <v>1.82</v>
      </c>
      <c r="F72" s="34"/>
      <c r="G72" s="4"/>
      <c r="H72" s="34"/>
      <c r="I72" s="34"/>
      <c r="J72" s="34"/>
      <c r="K72" s="130"/>
    </row>
    <row r="73" spans="1:11" s="14" customFormat="1" x14ac:dyDescent="0.2">
      <c r="A73" s="188" t="s">
        <v>55</v>
      </c>
      <c r="B73" s="34" t="s">
        <v>149</v>
      </c>
      <c r="C73" s="28">
        <v>2.2400000000000002</v>
      </c>
      <c r="D73" s="110">
        <f t="shared" si="8"/>
        <v>0.42000000000000015</v>
      </c>
      <c r="E73" s="28">
        <v>1.82</v>
      </c>
      <c r="F73" s="34"/>
      <c r="G73" s="4"/>
      <c r="H73" s="34"/>
      <c r="I73" s="34"/>
      <c r="J73" s="34"/>
      <c r="K73" s="130"/>
    </row>
    <row r="74" spans="1:11" s="14" customFormat="1" x14ac:dyDescent="0.2">
      <c r="A74" s="188" t="s">
        <v>55</v>
      </c>
      <c r="B74" s="34" t="s">
        <v>65</v>
      </c>
      <c r="C74" s="28" t="s">
        <v>150</v>
      </c>
      <c r="D74" s="110"/>
      <c r="E74" s="28" t="s">
        <v>150</v>
      </c>
      <c r="F74" s="34"/>
      <c r="G74" s="4"/>
      <c r="H74" s="34"/>
      <c r="I74" s="34"/>
      <c r="J74" s="34"/>
      <c r="K74" s="130"/>
    </row>
    <row r="75" spans="1:11" s="14" customFormat="1" x14ac:dyDescent="0.2">
      <c r="A75" s="188"/>
      <c r="B75" s="34" t="s">
        <v>66</v>
      </c>
      <c r="C75" s="28">
        <v>2.0099999999999998</v>
      </c>
      <c r="D75" s="110"/>
      <c r="E75" s="28">
        <v>1.78</v>
      </c>
      <c r="F75" s="34"/>
      <c r="G75" s="4"/>
      <c r="H75" s="34"/>
      <c r="I75" s="34"/>
      <c r="J75" s="34"/>
      <c r="K75" s="130"/>
    </row>
    <row r="76" spans="1:11" s="14" customFormat="1" x14ac:dyDescent="0.2">
      <c r="A76" s="191"/>
      <c r="B76" s="192" t="s">
        <v>151</v>
      </c>
      <c r="C76" s="28">
        <v>1.1000000000000001</v>
      </c>
      <c r="D76" s="110">
        <f t="shared" si="8"/>
        <v>0.17000000000000004</v>
      </c>
      <c r="E76" s="28">
        <v>0.93</v>
      </c>
      <c r="F76" s="34"/>
      <c r="G76" s="4"/>
      <c r="H76" s="34"/>
      <c r="I76" s="34"/>
      <c r="J76" s="34"/>
      <c r="K76" s="130"/>
    </row>
    <row r="77" spans="1:11" s="14" customFormat="1" x14ac:dyDescent="0.2">
      <c r="A77" s="193" t="s">
        <v>14</v>
      </c>
      <c r="B77" s="30" t="s">
        <v>11</v>
      </c>
      <c r="C77" s="28">
        <v>1.1299999999999999</v>
      </c>
      <c r="D77" s="110">
        <f t="shared" si="8"/>
        <v>0.1399999999999999</v>
      </c>
      <c r="E77" s="28">
        <v>0.99</v>
      </c>
      <c r="F77" s="34"/>
      <c r="G77" s="4"/>
      <c r="H77" s="34"/>
      <c r="I77" s="34"/>
      <c r="J77" s="34"/>
      <c r="K77" s="130"/>
    </row>
    <row r="78" spans="1:11" s="14" customFormat="1" x14ac:dyDescent="0.2">
      <c r="A78" s="193" t="s">
        <v>12</v>
      </c>
      <c r="B78" s="30" t="s">
        <v>11</v>
      </c>
      <c r="C78" s="28">
        <v>1.1499999999999999</v>
      </c>
      <c r="D78" s="110">
        <f t="shared" si="8"/>
        <v>0.15999999999999992</v>
      </c>
      <c r="E78" s="28">
        <v>0.99</v>
      </c>
      <c r="F78" s="34"/>
      <c r="G78" s="4"/>
      <c r="H78" s="34"/>
      <c r="I78" s="34"/>
      <c r="J78" s="34"/>
      <c r="K78" s="130"/>
    </row>
    <row r="79" spans="1:11" s="14" customFormat="1" x14ac:dyDescent="0.2">
      <c r="A79" s="193" t="s">
        <v>67</v>
      </c>
      <c r="B79" s="30" t="s">
        <v>11</v>
      </c>
      <c r="C79" s="28">
        <v>1.24</v>
      </c>
      <c r="D79" s="110">
        <f t="shared" si="8"/>
        <v>0.25</v>
      </c>
      <c r="E79" s="28">
        <v>0.99</v>
      </c>
      <c r="F79" s="34"/>
      <c r="G79" s="4"/>
      <c r="H79" s="34"/>
      <c r="I79" s="34"/>
      <c r="J79" s="34"/>
      <c r="K79" s="130"/>
    </row>
    <row r="80" spans="1:11" s="14" customFormat="1" x14ac:dyDescent="0.2">
      <c r="A80" s="193" t="s">
        <v>68</v>
      </c>
      <c r="B80" s="30" t="s">
        <v>11</v>
      </c>
      <c r="C80" s="28">
        <v>1.24</v>
      </c>
      <c r="D80" s="110">
        <f t="shared" si="8"/>
        <v>0.25</v>
      </c>
      <c r="E80" s="28">
        <v>0.99</v>
      </c>
      <c r="F80" s="34"/>
      <c r="G80" s="4"/>
      <c r="H80" s="34"/>
      <c r="I80" s="34"/>
      <c r="J80" s="34"/>
      <c r="K80" s="130"/>
    </row>
    <row r="81" spans="1:11" s="14" customFormat="1" x14ac:dyDescent="0.2">
      <c r="A81" s="193" t="s">
        <v>69</v>
      </c>
      <c r="B81" s="30" t="s">
        <v>11</v>
      </c>
      <c r="C81" s="28">
        <v>1.24</v>
      </c>
      <c r="D81" s="110">
        <f t="shared" si="8"/>
        <v>0.30999999999999994</v>
      </c>
      <c r="E81" s="28">
        <v>0.93</v>
      </c>
      <c r="F81" s="34"/>
      <c r="G81" s="4"/>
      <c r="H81" s="34"/>
      <c r="I81" s="34"/>
      <c r="J81" s="34"/>
      <c r="K81" s="130"/>
    </row>
    <row r="82" spans="1:11" s="14" customFormat="1" x14ac:dyDescent="0.2">
      <c r="A82" s="193" t="s">
        <v>55</v>
      </c>
      <c r="B82" s="30" t="s">
        <v>11</v>
      </c>
      <c r="C82" s="28">
        <v>1.24</v>
      </c>
      <c r="D82" s="110">
        <f t="shared" si="8"/>
        <v>0.21999999999999997</v>
      </c>
      <c r="E82" s="28">
        <v>1.02</v>
      </c>
      <c r="F82" s="34"/>
      <c r="G82" s="4"/>
      <c r="H82" s="34"/>
      <c r="I82" s="34"/>
      <c r="J82" s="34"/>
      <c r="K82" s="130"/>
    </row>
    <row r="83" spans="1:11" s="14" customFormat="1" x14ac:dyDescent="0.2">
      <c r="A83" s="194" t="s">
        <v>70</v>
      </c>
      <c r="B83" s="195" t="s">
        <v>11</v>
      </c>
      <c r="C83" s="28">
        <v>1.62</v>
      </c>
      <c r="D83" s="110">
        <f t="shared" si="8"/>
        <v>0.70000000000000007</v>
      </c>
      <c r="E83" s="28">
        <v>0.92</v>
      </c>
      <c r="F83" s="34"/>
      <c r="G83" s="4"/>
      <c r="H83" s="34"/>
      <c r="I83" s="34"/>
      <c r="J83" s="34"/>
      <c r="K83" s="130"/>
    </row>
    <row r="84" spans="1:11" s="14" customFormat="1" x14ac:dyDescent="0.2">
      <c r="A84" s="188"/>
      <c r="B84" s="30" t="s">
        <v>152</v>
      </c>
      <c r="C84" s="28">
        <v>1.34</v>
      </c>
      <c r="D84" s="110"/>
      <c r="E84" s="28"/>
      <c r="F84" s="34"/>
      <c r="G84" s="4"/>
      <c r="H84" s="34"/>
      <c r="I84" s="34"/>
      <c r="J84" s="34"/>
      <c r="K84" s="130"/>
    </row>
    <row r="85" spans="1:11" s="14" customFormat="1" x14ac:dyDescent="0.2">
      <c r="A85" s="188"/>
      <c r="B85" s="30" t="s">
        <v>18</v>
      </c>
      <c r="C85" s="28">
        <v>1.0900000000000001</v>
      </c>
      <c r="D85" s="110">
        <f t="shared" si="8"/>
        <v>1.0900000000000001</v>
      </c>
      <c r="E85" s="28"/>
      <c r="F85" s="34"/>
      <c r="G85" s="4"/>
      <c r="H85" s="34"/>
      <c r="I85" s="34"/>
      <c r="J85" s="34"/>
      <c r="K85" s="130"/>
    </row>
    <row r="86" spans="1:11" s="14" customFormat="1" x14ac:dyDescent="0.2">
      <c r="A86" s="188"/>
      <c r="B86" s="30" t="s">
        <v>71</v>
      </c>
      <c r="C86" s="28">
        <v>0.68</v>
      </c>
      <c r="D86" s="110">
        <f t="shared" si="8"/>
        <v>5.0000000000000044E-2</v>
      </c>
      <c r="E86" s="28">
        <v>0.63</v>
      </c>
      <c r="F86" s="34"/>
      <c r="G86" s="4"/>
      <c r="H86" s="34"/>
      <c r="I86" s="34"/>
      <c r="J86" s="34"/>
      <c r="K86" s="130"/>
    </row>
    <row r="87" spans="1:11" s="14" customFormat="1" x14ac:dyDescent="0.2">
      <c r="A87" s="188"/>
      <c r="B87" s="30" t="s">
        <v>72</v>
      </c>
      <c r="C87" s="28">
        <v>0.95</v>
      </c>
      <c r="D87" s="110">
        <f t="shared" si="8"/>
        <v>0.16999999999999993</v>
      </c>
      <c r="E87" s="28">
        <v>0.78</v>
      </c>
      <c r="F87" s="34"/>
      <c r="G87" s="4"/>
      <c r="H87" s="34"/>
      <c r="I87" s="34"/>
      <c r="J87" s="34"/>
      <c r="K87" s="130"/>
    </row>
    <row r="88" spans="1:11" s="14" customFormat="1" x14ac:dyDescent="0.2">
      <c r="A88" s="188"/>
      <c r="B88" s="30" t="s">
        <v>73</v>
      </c>
      <c r="C88" s="28">
        <v>1.18</v>
      </c>
      <c r="D88" s="110">
        <f t="shared" si="8"/>
        <v>0.21999999999999997</v>
      </c>
      <c r="E88" s="28">
        <v>0.96</v>
      </c>
      <c r="F88" s="34"/>
      <c r="G88" s="4"/>
      <c r="H88" s="34"/>
      <c r="I88" s="34"/>
      <c r="J88" s="34"/>
      <c r="K88" s="130"/>
    </row>
    <row r="89" spans="1:11" s="14" customFormat="1" x14ac:dyDescent="0.2">
      <c r="A89" s="188"/>
      <c r="B89" s="30" t="s">
        <v>74</v>
      </c>
      <c r="C89" s="28">
        <v>0.62</v>
      </c>
      <c r="D89" s="110">
        <f t="shared" si="8"/>
        <v>0.12</v>
      </c>
      <c r="E89" s="28">
        <v>0.5</v>
      </c>
      <c r="F89" s="34"/>
      <c r="G89" s="4"/>
      <c r="H89" s="34"/>
      <c r="I89" s="34"/>
      <c r="J89" s="34"/>
      <c r="K89" s="130"/>
    </row>
    <row r="90" spans="1:11" s="14" customFormat="1" x14ac:dyDescent="0.2">
      <c r="A90" s="188"/>
      <c r="B90" s="30" t="s">
        <v>153</v>
      </c>
      <c r="C90" s="28">
        <v>2.2400000000000002</v>
      </c>
      <c r="D90" s="110">
        <f t="shared" si="8"/>
        <v>0.42000000000000015</v>
      </c>
      <c r="E90" s="28">
        <v>1.82</v>
      </c>
      <c r="F90" s="34"/>
      <c r="G90" s="4"/>
      <c r="H90" s="34"/>
      <c r="I90" s="34"/>
      <c r="J90" s="34"/>
      <c r="K90" s="130"/>
    </row>
    <row r="91" spans="1:11" s="14" customFormat="1" x14ac:dyDescent="0.2">
      <c r="A91" s="188"/>
      <c r="B91" s="30" t="s">
        <v>154</v>
      </c>
      <c r="C91" s="28"/>
      <c r="D91" s="110">
        <f t="shared" si="8"/>
        <v>0</v>
      </c>
      <c r="E91" s="28"/>
      <c r="F91" s="34"/>
      <c r="G91" s="4"/>
      <c r="H91" s="34"/>
      <c r="I91" s="34"/>
      <c r="J91" s="34"/>
      <c r="K91" s="130"/>
    </row>
    <row r="92" spans="1:11" s="14" customFormat="1" x14ac:dyDescent="0.2">
      <c r="A92" s="188"/>
      <c r="B92" s="30" t="s">
        <v>76</v>
      </c>
      <c r="C92" s="28">
        <v>0.73</v>
      </c>
      <c r="D92" s="110">
        <f t="shared" si="8"/>
        <v>5.9999999999999942E-2</v>
      </c>
      <c r="E92" s="28">
        <v>0.67</v>
      </c>
      <c r="F92" s="34"/>
      <c r="G92" s="4"/>
      <c r="H92" s="34"/>
      <c r="I92" s="34"/>
      <c r="J92" s="34"/>
      <c r="K92" s="130"/>
    </row>
    <row r="93" spans="1:11" s="14" customFormat="1" x14ac:dyDescent="0.2">
      <c r="A93" s="188"/>
      <c r="B93" s="30" t="s">
        <v>155</v>
      </c>
      <c r="C93" s="28"/>
      <c r="D93" s="110"/>
      <c r="E93" s="28"/>
      <c r="F93" s="34"/>
      <c r="G93" s="4"/>
      <c r="H93" s="34"/>
      <c r="I93" s="34"/>
      <c r="J93" s="34"/>
      <c r="K93" s="130"/>
    </row>
    <row r="94" spans="1:11" s="14" customFormat="1" x14ac:dyDescent="0.2">
      <c r="A94" s="188"/>
      <c r="B94" s="34" t="s">
        <v>77</v>
      </c>
      <c r="C94" s="28">
        <v>0.88</v>
      </c>
      <c r="D94" s="110">
        <f t="shared" si="8"/>
        <v>6.0000000000000053E-2</v>
      </c>
      <c r="E94" s="28">
        <v>0.82</v>
      </c>
      <c r="F94" s="34"/>
      <c r="G94" s="4"/>
      <c r="H94" s="34"/>
      <c r="I94" s="34"/>
      <c r="J94" s="34"/>
      <c r="K94" s="130"/>
    </row>
    <row r="95" spans="1:11" s="14" customFormat="1" x14ac:dyDescent="0.2">
      <c r="A95" s="188"/>
      <c r="B95" s="30" t="s">
        <v>13</v>
      </c>
      <c r="C95" s="28">
        <v>1.87</v>
      </c>
      <c r="D95" s="110">
        <f t="shared" si="8"/>
        <v>0.7300000000000002</v>
      </c>
      <c r="E95" s="28">
        <v>1.1399999999999999</v>
      </c>
      <c r="F95" s="34"/>
      <c r="G95" s="4"/>
      <c r="H95" s="34"/>
      <c r="I95" s="34"/>
      <c r="J95" s="34"/>
      <c r="K95" s="130"/>
    </row>
    <row r="96" spans="1:11" s="14" customFormat="1" x14ac:dyDescent="0.2">
      <c r="A96" s="188"/>
      <c r="B96" s="30" t="s">
        <v>78</v>
      </c>
      <c r="C96" s="28">
        <v>0.88</v>
      </c>
      <c r="D96" s="110">
        <f t="shared" si="8"/>
        <v>0</v>
      </c>
      <c r="E96" s="28">
        <v>0.88</v>
      </c>
      <c r="F96" s="34"/>
      <c r="G96" s="4"/>
      <c r="H96" s="34"/>
      <c r="I96" s="34"/>
      <c r="J96" s="34"/>
      <c r="K96" s="130"/>
    </row>
    <row r="97" spans="1:11" s="14" customFormat="1" x14ac:dyDescent="0.2">
      <c r="A97" s="188"/>
      <c r="B97" s="30" t="s">
        <v>156</v>
      </c>
      <c r="C97" s="28">
        <v>1.06</v>
      </c>
      <c r="D97" s="110">
        <f t="shared" si="8"/>
        <v>-0.16999999999999993</v>
      </c>
      <c r="E97" s="28">
        <v>1.23</v>
      </c>
      <c r="F97" s="34"/>
      <c r="G97" s="4"/>
      <c r="H97" s="34"/>
      <c r="I97" s="34"/>
      <c r="J97" s="34"/>
      <c r="K97" s="130"/>
    </row>
    <row r="98" spans="1:11" s="14" customFormat="1" x14ac:dyDescent="0.2">
      <c r="A98" s="188"/>
      <c r="B98" s="30" t="s">
        <v>157</v>
      </c>
      <c r="C98" s="28">
        <v>1.61</v>
      </c>
      <c r="D98" s="110">
        <f t="shared" si="8"/>
        <v>0.17000000000000015</v>
      </c>
      <c r="E98" s="28">
        <v>1.44</v>
      </c>
      <c r="F98" s="34"/>
      <c r="G98" s="4"/>
      <c r="H98" s="34"/>
      <c r="I98" s="34"/>
      <c r="J98" s="34"/>
      <c r="K98" s="130"/>
    </row>
    <row r="99" spans="1:11" s="14" customFormat="1" x14ac:dyDescent="0.2">
      <c r="A99" s="188" t="s">
        <v>52</v>
      </c>
      <c r="B99" s="30" t="s">
        <v>158</v>
      </c>
      <c r="C99" s="28">
        <v>1.04</v>
      </c>
      <c r="D99" s="110">
        <f t="shared" si="8"/>
        <v>0.12</v>
      </c>
      <c r="E99" s="28">
        <v>0.92</v>
      </c>
      <c r="F99" s="34"/>
      <c r="G99" s="4"/>
      <c r="H99" s="34"/>
      <c r="I99" s="34"/>
      <c r="J99" s="34"/>
      <c r="K99" s="130"/>
    </row>
    <row r="100" spans="1:11" s="14" customFormat="1" x14ac:dyDescent="0.2">
      <c r="A100" s="188" t="s">
        <v>8</v>
      </c>
      <c r="B100" s="30" t="s">
        <v>80</v>
      </c>
      <c r="C100" s="28">
        <v>1.03</v>
      </c>
      <c r="D100" s="110">
        <f t="shared" si="8"/>
        <v>9.9999999999999978E-2</v>
      </c>
      <c r="E100" s="28">
        <v>0.93</v>
      </c>
      <c r="F100" s="34"/>
      <c r="G100" s="4"/>
      <c r="H100" s="34"/>
      <c r="I100" s="34"/>
      <c r="J100" s="34"/>
      <c r="K100" s="130"/>
    </row>
    <row r="101" spans="1:11" s="14" customFormat="1" x14ac:dyDescent="0.2">
      <c r="A101" s="188"/>
      <c r="B101" s="30" t="s">
        <v>159</v>
      </c>
      <c r="C101" s="28">
        <v>1.0900000000000001</v>
      </c>
      <c r="D101" s="110"/>
      <c r="E101" s="28">
        <v>0.98</v>
      </c>
      <c r="F101" s="34"/>
      <c r="G101" s="4"/>
      <c r="H101" s="34"/>
      <c r="I101" s="34"/>
      <c r="J101" s="34"/>
      <c r="K101" s="130"/>
    </row>
    <row r="102" spans="1:11" s="14" customFormat="1" x14ac:dyDescent="0.2">
      <c r="A102" s="188"/>
      <c r="B102" s="30" t="s">
        <v>81</v>
      </c>
      <c r="C102" s="28"/>
      <c r="D102" s="110">
        <f t="shared" si="8"/>
        <v>0</v>
      </c>
      <c r="E102" s="28"/>
      <c r="F102" s="34"/>
      <c r="G102" s="4"/>
      <c r="H102" s="34"/>
      <c r="I102" s="34"/>
      <c r="J102" s="34"/>
      <c r="K102" s="34"/>
    </row>
    <row r="103" spans="1:11" s="14" customFormat="1" x14ac:dyDescent="0.2">
      <c r="A103" s="4"/>
      <c r="B103" s="34"/>
      <c r="C103" s="28"/>
      <c r="D103" s="110"/>
      <c r="E103" s="28"/>
      <c r="F103" s="34"/>
      <c r="G103" s="4"/>
      <c r="H103" s="34"/>
      <c r="I103" s="34"/>
      <c r="J103" s="34"/>
      <c r="K103" s="130"/>
    </row>
    <row r="104" spans="1:11" s="14" customFormat="1" x14ac:dyDescent="0.2">
      <c r="A104" s="111"/>
      <c r="B104" s="112" t="s">
        <v>160</v>
      </c>
      <c r="C104" s="37">
        <v>0.81</v>
      </c>
      <c r="D104" s="110">
        <f t="shared" si="8"/>
        <v>0.38000000000000006</v>
      </c>
      <c r="E104" s="28">
        <v>0.43</v>
      </c>
      <c r="F104" s="34"/>
      <c r="G104" s="4"/>
      <c r="H104" s="113"/>
      <c r="I104" s="113"/>
      <c r="J104" s="113"/>
      <c r="K104" s="113"/>
    </row>
    <row r="105" spans="1:11" s="14" customFormat="1" x14ac:dyDescent="0.2">
      <c r="A105" s="111"/>
      <c r="B105" s="112" t="s">
        <v>82</v>
      </c>
      <c r="C105" s="37">
        <v>0.93</v>
      </c>
      <c r="D105" s="110">
        <f t="shared" si="8"/>
        <v>4.0000000000000036E-2</v>
      </c>
      <c r="E105" s="28">
        <v>0.89</v>
      </c>
      <c r="F105" s="34"/>
      <c r="G105" s="4"/>
      <c r="H105" s="113"/>
      <c r="I105" s="113"/>
      <c r="J105" s="113"/>
      <c r="K105" s="113"/>
    </row>
    <row r="106" spans="1:11" s="14" customFormat="1" x14ac:dyDescent="0.2">
      <c r="A106" s="111"/>
      <c r="B106" s="112" t="s">
        <v>161</v>
      </c>
      <c r="C106" s="37">
        <v>0.09</v>
      </c>
      <c r="D106" s="110">
        <f t="shared" si="8"/>
        <v>9.999999999999995E-3</v>
      </c>
      <c r="E106" s="28">
        <v>0.08</v>
      </c>
      <c r="F106" s="34"/>
      <c r="G106" s="4"/>
      <c r="H106" s="113"/>
      <c r="I106" s="113"/>
      <c r="J106" s="113"/>
      <c r="K106" s="113"/>
    </row>
    <row r="107" spans="1:11" s="14" customFormat="1" x14ac:dyDescent="0.2">
      <c r="A107" s="108"/>
      <c r="B107" s="109" t="s">
        <v>162</v>
      </c>
      <c r="C107" s="37">
        <v>0.94</v>
      </c>
      <c r="D107" s="110">
        <f t="shared" si="8"/>
        <v>4.9999999999999933E-2</v>
      </c>
      <c r="E107" s="28">
        <v>0.89</v>
      </c>
      <c r="F107" s="34"/>
      <c r="G107" s="4"/>
      <c r="H107" s="113"/>
      <c r="I107" s="113"/>
      <c r="J107" s="113"/>
      <c r="K107" s="113"/>
    </row>
    <row r="108" spans="1:11" s="14" customFormat="1" x14ac:dyDescent="0.2">
      <c r="A108" s="108"/>
      <c r="B108" s="109" t="s">
        <v>84</v>
      </c>
      <c r="C108" s="37">
        <v>1.18</v>
      </c>
      <c r="D108" s="110">
        <f t="shared" si="8"/>
        <v>6.999999999999984E-2</v>
      </c>
      <c r="E108" s="28">
        <v>1.1100000000000001</v>
      </c>
      <c r="F108" s="34"/>
      <c r="G108" s="4"/>
      <c r="H108" s="113"/>
      <c r="I108" s="113"/>
      <c r="J108" s="113"/>
      <c r="K108" s="113"/>
    </row>
    <row r="109" spans="1:11" s="14" customFormat="1" x14ac:dyDescent="0.2">
      <c r="A109" s="108"/>
      <c r="B109" s="109" t="s">
        <v>85</v>
      </c>
      <c r="C109" s="37">
        <v>1.88</v>
      </c>
      <c r="D109" s="110">
        <f t="shared" si="8"/>
        <v>7.9999999999999849E-2</v>
      </c>
      <c r="E109" s="28">
        <v>1.8</v>
      </c>
      <c r="F109" s="34"/>
      <c r="G109" s="4"/>
      <c r="H109" s="113"/>
      <c r="I109" s="113"/>
      <c r="J109" s="113"/>
      <c r="K109" s="113"/>
    </row>
    <row r="110" spans="1:11" s="14" customFormat="1" x14ac:dyDescent="0.2">
      <c r="A110" s="111"/>
      <c r="B110" s="112" t="s">
        <v>86</v>
      </c>
      <c r="C110" s="37">
        <v>0.68</v>
      </c>
      <c r="D110" s="110">
        <f t="shared" si="8"/>
        <v>3.0000000000000027E-2</v>
      </c>
      <c r="E110" s="28">
        <v>0.65</v>
      </c>
      <c r="F110" s="34"/>
      <c r="G110" s="4"/>
      <c r="H110" s="113"/>
      <c r="I110" s="113"/>
      <c r="J110" s="113"/>
      <c r="K110" s="113"/>
    </row>
    <row r="111" spans="1:11" s="14" customFormat="1" x14ac:dyDescent="0.2">
      <c r="A111" s="111"/>
      <c r="B111" s="112" t="s">
        <v>87</v>
      </c>
      <c r="C111" s="37">
        <v>0.41</v>
      </c>
      <c r="D111" s="110">
        <f t="shared" si="8"/>
        <v>3.999999999999998E-2</v>
      </c>
      <c r="E111" s="28">
        <v>0.37</v>
      </c>
      <c r="F111" s="34"/>
      <c r="G111" s="4"/>
      <c r="H111" s="113"/>
      <c r="I111" s="113"/>
      <c r="J111" s="113"/>
      <c r="K111" s="113"/>
    </row>
    <row r="112" spans="1:11" s="14" customFormat="1" x14ac:dyDescent="0.2">
      <c r="A112" s="111"/>
      <c r="B112" s="112" t="s">
        <v>91</v>
      </c>
      <c r="C112" s="37">
        <v>1.86</v>
      </c>
      <c r="D112" s="110">
        <f t="shared" si="8"/>
        <v>-0.10999999999999988</v>
      </c>
      <c r="E112" s="28">
        <v>1.97</v>
      </c>
      <c r="F112" s="34"/>
      <c r="G112" s="4"/>
      <c r="H112" s="113"/>
      <c r="I112" s="113"/>
      <c r="J112" s="113"/>
      <c r="K112" s="113"/>
    </row>
    <row r="113" spans="1:12" s="14" customFormat="1" x14ac:dyDescent="0.2">
      <c r="A113" s="111"/>
      <c r="B113" s="112" t="s">
        <v>88</v>
      </c>
      <c r="C113" s="37">
        <v>0.94</v>
      </c>
      <c r="D113" s="110">
        <f t="shared" si="8"/>
        <v>-9.000000000000008E-2</v>
      </c>
      <c r="E113" s="28">
        <v>1.03</v>
      </c>
      <c r="F113" s="34"/>
      <c r="G113" s="4"/>
      <c r="H113" s="113"/>
      <c r="I113" s="113"/>
      <c r="J113" s="113"/>
      <c r="K113" s="113"/>
    </row>
    <row r="114" spans="1:12" s="14" customFormat="1" x14ac:dyDescent="0.2">
      <c r="A114" s="111"/>
      <c r="B114" s="112" t="s">
        <v>92</v>
      </c>
      <c r="C114" s="37">
        <v>0.77</v>
      </c>
      <c r="D114" s="110">
        <f t="shared" si="8"/>
        <v>0.12</v>
      </c>
      <c r="E114" s="28">
        <v>0.65</v>
      </c>
      <c r="F114" s="34"/>
      <c r="G114" s="4"/>
      <c r="H114" s="34"/>
      <c r="I114" s="34"/>
      <c r="J114" s="34"/>
      <c r="K114" s="34"/>
    </row>
    <row r="115" spans="1:12" s="2" customFormat="1" x14ac:dyDescent="0.2">
      <c r="A115" s="111"/>
      <c r="B115" s="112" t="s">
        <v>93</v>
      </c>
      <c r="C115" s="37">
        <v>0.19</v>
      </c>
      <c r="D115" s="110">
        <f t="shared" si="8"/>
        <v>1.999999999999999E-2</v>
      </c>
      <c r="E115" s="28">
        <v>0.17</v>
      </c>
      <c r="F115" s="34"/>
      <c r="G115" s="116"/>
      <c r="H115" s="34"/>
      <c r="I115" s="34"/>
      <c r="J115" s="34"/>
      <c r="K115" s="34"/>
    </row>
    <row r="116" spans="1:12" s="2" customFormat="1" x14ac:dyDescent="0.2">
      <c r="A116" s="111"/>
      <c r="B116" s="112" t="s">
        <v>94</v>
      </c>
      <c r="C116" s="37">
        <v>0.36</v>
      </c>
      <c r="D116" s="110">
        <f t="shared" ref="D116:D125" si="9">C116-E116</f>
        <v>1.9999999999999962E-2</v>
      </c>
      <c r="E116" s="28">
        <v>0.34</v>
      </c>
      <c r="F116" s="34"/>
      <c r="G116" s="4"/>
      <c r="H116" s="34"/>
      <c r="I116" s="34"/>
      <c r="J116" s="34"/>
      <c r="K116" s="34"/>
    </row>
    <row r="117" spans="1:12" s="2" customFormat="1" x14ac:dyDescent="0.2">
      <c r="A117" s="111"/>
      <c r="B117" s="112" t="s">
        <v>95</v>
      </c>
      <c r="C117" s="37">
        <v>1.02</v>
      </c>
      <c r="D117" s="110">
        <f t="shared" si="9"/>
        <v>7.0000000000000062E-2</v>
      </c>
      <c r="E117" s="28">
        <v>0.95</v>
      </c>
      <c r="F117" s="113"/>
      <c r="G117" s="4"/>
      <c r="H117" s="34"/>
      <c r="I117" s="34"/>
      <c r="J117" s="34"/>
      <c r="K117" s="34"/>
    </row>
    <row r="118" spans="1:12" s="2" customFormat="1" x14ac:dyDescent="0.2">
      <c r="A118" s="111"/>
      <c r="B118" s="112" t="s">
        <v>96</v>
      </c>
      <c r="C118" s="37">
        <v>0.93</v>
      </c>
      <c r="D118" s="110">
        <f t="shared" si="9"/>
        <v>0.13</v>
      </c>
      <c r="E118" s="28">
        <v>0.8</v>
      </c>
      <c r="F118" s="14"/>
      <c r="G118" s="4"/>
      <c r="H118" s="34"/>
      <c r="I118" s="34"/>
      <c r="J118" s="34"/>
      <c r="K118" s="34"/>
    </row>
    <row r="119" spans="1:12" s="2" customFormat="1" x14ac:dyDescent="0.2">
      <c r="A119" s="111"/>
      <c r="B119" s="112" t="s">
        <v>97</v>
      </c>
      <c r="C119" s="37">
        <v>0.49</v>
      </c>
      <c r="D119" s="110">
        <f t="shared" si="9"/>
        <v>4.9999999999999989E-2</v>
      </c>
      <c r="E119" s="28">
        <v>0.44</v>
      </c>
      <c r="F119" s="14"/>
      <c r="G119" s="4"/>
      <c r="H119" s="34"/>
      <c r="I119" s="34"/>
      <c r="J119" s="34"/>
      <c r="K119" s="34"/>
    </row>
    <row r="120" spans="1:12" s="2" customFormat="1" x14ac:dyDescent="0.2">
      <c r="A120" s="111"/>
      <c r="B120" s="112" t="s">
        <v>19</v>
      </c>
      <c r="C120" s="37">
        <v>0.26</v>
      </c>
      <c r="D120" s="110">
        <f t="shared" si="9"/>
        <v>0.03</v>
      </c>
      <c r="E120" s="28">
        <v>0.23</v>
      </c>
      <c r="H120" s="34"/>
      <c r="I120" s="34"/>
      <c r="J120" s="34"/>
      <c r="K120" s="34"/>
    </row>
    <row r="121" spans="1:12" s="14" customFormat="1" x14ac:dyDescent="0.2">
      <c r="A121" s="111"/>
      <c r="B121" s="112" t="s">
        <v>89</v>
      </c>
      <c r="C121" s="37">
        <v>1.88</v>
      </c>
      <c r="D121" s="110">
        <f t="shared" si="9"/>
        <v>7.9999999999999849E-2</v>
      </c>
      <c r="E121" s="28">
        <v>1.8</v>
      </c>
      <c r="F121" s="2"/>
      <c r="G121" s="2"/>
      <c r="H121" s="34"/>
      <c r="I121" s="34"/>
      <c r="J121" s="34"/>
      <c r="K121" s="34"/>
    </row>
    <row r="122" spans="1:12" s="14" customFormat="1" x14ac:dyDescent="0.2">
      <c r="A122" s="111"/>
      <c r="B122" s="112" t="s">
        <v>98</v>
      </c>
      <c r="C122" s="37">
        <v>0.54</v>
      </c>
      <c r="D122" s="110">
        <f t="shared" si="9"/>
        <v>-1.0000000000000009E-2</v>
      </c>
      <c r="E122" s="28">
        <v>0.55000000000000004</v>
      </c>
      <c r="F122" s="2"/>
      <c r="G122" s="2"/>
      <c r="H122" s="34"/>
      <c r="I122" s="34"/>
      <c r="J122" s="34"/>
      <c r="K122" s="34"/>
    </row>
    <row r="123" spans="1:12" s="14" customFormat="1" x14ac:dyDescent="0.2">
      <c r="A123" s="111"/>
      <c r="B123" s="112" t="s">
        <v>99</v>
      </c>
      <c r="C123" s="37">
        <v>0.05</v>
      </c>
      <c r="D123" s="110">
        <f t="shared" si="9"/>
        <v>-0.41000000000000003</v>
      </c>
      <c r="E123" s="28">
        <v>0.46</v>
      </c>
      <c r="F123" s="2"/>
      <c r="G123" s="2"/>
      <c r="H123" s="34"/>
      <c r="I123" s="34"/>
      <c r="J123" s="34"/>
      <c r="K123" s="34"/>
    </row>
    <row r="124" spans="1:12" s="14" customFormat="1" x14ac:dyDescent="0.2">
      <c r="A124" s="111"/>
      <c r="B124" s="112" t="s">
        <v>100</v>
      </c>
      <c r="C124" s="37">
        <v>0.81</v>
      </c>
      <c r="D124" s="110">
        <f t="shared" si="9"/>
        <v>7.0000000000000062E-2</v>
      </c>
      <c r="E124" s="28">
        <v>0.74</v>
      </c>
      <c r="F124" s="2"/>
      <c r="G124" s="2"/>
      <c r="H124" s="34"/>
      <c r="I124" s="34"/>
      <c r="J124" s="34"/>
      <c r="K124" s="34"/>
    </row>
    <row r="125" spans="1:12" s="14" customFormat="1" x14ac:dyDescent="0.2">
      <c r="A125" s="111"/>
      <c r="B125" s="112" t="s">
        <v>90</v>
      </c>
      <c r="C125" s="37">
        <v>0.71</v>
      </c>
      <c r="D125" s="110">
        <f t="shared" si="9"/>
        <v>3.9999999999999925E-2</v>
      </c>
      <c r="E125" s="28">
        <v>0.67</v>
      </c>
      <c r="F125" s="2"/>
      <c r="G125" s="2"/>
      <c r="H125" s="34"/>
      <c r="I125" s="34"/>
      <c r="J125" s="34"/>
      <c r="K125" s="34"/>
    </row>
    <row r="126" spans="1:12" s="14" customFormat="1" x14ac:dyDescent="0.2">
      <c r="A126" s="113"/>
      <c r="B126" s="113"/>
      <c r="C126" s="114"/>
      <c r="D126" s="113"/>
      <c r="E126" s="113"/>
      <c r="F126" s="34"/>
      <c r="G126" s="34"/>
      <c r="H126" s="34"/>
      <c r="I126" s="34"/>
      <c r="J126" s="34"/>
      <c r="K126" s="34"/>
      <c r="L126" s="34"/>
    </row>
    <row r="127" spans="1:12" x14ac:dyDescent="0.2">
      <c r="A127" s="113"/>
      <c r="B127" s="113"/>
      <c r="C127" s="114"/>
      <c r="D127" s="113"/>
      <c r="E127" s="113"/>
      <c r="F127" s="34"/>
      <c r="G127" s="34"/>
      <c r="H127" s="34"/>
      <c r="I127" s="34"/>
      <c r="J127" s="34"/>
      <c r="K127" s="34"/>
      <c r="L127" s="2"/>
    </row>
    <row r="128" spans="1:12" ht="15" thickBot="1" x14ac:dyDescent="0.25">
      <c r="A128" s="125"/>
      <c r="B128" s="165" t="s">
        <v>163</v>
      </c>
      <c r="C128" s="127">
        <v>2.5</v>
      </c>
      <c r="D128" s="57">
        <v>1</v>
      </c>
      <c r="E128" s="58">
        <f t="shared" ref="E128" si="10">C128*D128</f>
        <v>2.5</v>
      </c>
      <c r="F128" s="57">
        <v>1</v>
      </c>
      <c r="G128" s="58">
        <f t="shared" ref="G128" si="11">C128*F128</f>
        <v>2.5</v>
      </c>
      <c r="H128" s="57">
        <v>1</v>
      </c>
      <c r="I128" s="58">
        <f t="shared" ref="I128" si="12">C128*H128</f>
        <v>2.5</v>
      </c>
      <c r="J128" s="59">
        <v>1</v>
      </c>
      <c r="K128" s="60">
        <f t="shared" ref="K128" si="13">C128*J128</f>
        <v>2.5</v>
      </c>
      <c r="L128" s="34"/>
    </row>
    <row r="129" spans="1:12" x14ac:dyDescent="0.2">
      <c r="A129" s="188"/>
      <c r="B129" s="30"/>
      <c r="C129" s="28"/>
      <c r="D129" s="28"/>
      <c r="E129" s="34"/>
      <c r="H129" s="34"/>
      <c r="I129" s="34"/>
      <c r="J129" s="34"/>
      <c r="K129" s="34"/>
      <c r="L129" s="34"/>
    </row>
    <row r="130" spans="1:12" x14ac:dyDescent="0.2">
      <c r="A130" s="122" t="s">
        <v>20</v>
      </c>
      <c r="B130" s="123" t="s">
        <v>21</v>
      </c>
      <c r="C130" s="51">
        <v>5.12</v>
      </c>
      <c r="D130" s="50">
        <v>1</v>
      </c>
      <c r="E130" s="51">
        <f t="shared" ref="E130:E131" si="14">C130*D130</f>
        <v>5.12</v>
      </c>
      <c r="F130" s="124">
        <v>1</v>
      </c>
      <c r="G130" s="51">
        <f t="shared" ref="G130:G131" si="15">C130*F130</f>
        <v>5.12</v>
      </c>
      <c r="H130" s="52"/>
      <c r="I130" s="51">
        <f t="shared" ref="I130:K131" si="16">C130*H130</f>
        <v>0</v>
      </c>
      <c r="J130" s="52"/>
      <c r="K130" s="51">
        <f t="shared" ref="K130" si="17">E130*J130</f>
        <v>0</v>
      </c>
      <c r="L130" s="130"/>
    </row>
    <row r="131" spans="1:12" ht="15" thickBot="1" x14ac:dyDescent="0.25">
      <c r="A131" s="125" t="s">
        <v>22</v>
      </c>
      <c r="B131" s="126" t="s">
        <v>23</v>
      </c>
      <c r="C131" s="127">
        <v>5.94</v>
      </c>
      <c r="D131" s="196"/>
      <c r="E131" s="58">
        <f t="shared" si="14"/>
        <v>0</v>
      </c>
      <c r="F131" s="57"/>
      <c r="G131" s="58">
        <f t="shared" si="15"/>
        <v>0</v>
      </c>
      <c r="H131" s="57">
        <v>1</v>
      </c>
      <c r="I131" s="58">
        <f t="shared" si="16"/>
        <v>5.94</v>
      </c>
      <c r="J131" s="57">
        <v>1</v>
      </c>
      <c r="K131" s="58">
        <f t="shared" si="16"/>
        <v>0</v>
      </c>
      <c r="L131" s="130"/>
    </row>
    <row r="132" spans="1:12" x14ac:dyDescent="0.2">
      <c r="A132" s="188"/>
      <c r="B132" s="30"/>
      <c r="C132" s="28"/>
      <c r="D132" s="28"/>
      <c r="E132" s="34"/>
      <c r="H132" s="34"/>
      <c r="I132" s="34"/>
      <c r="J132" s="34"/>
      <c r="K132" s="34"/>
      <c r="L132" s="130"/>
    </row>
    <row r="133" spans="1:12" ht="15" thickBot="1" x14ac:dyDescent="0.25">
      <c r="A133" s="125" t="s">
        <v>70</v>
      </c>
      <c r="B133" s="126" t="s">
        <v>114</v>
      </c>
      <c r="C133" s="127">
        <v>3.57</v>
      </c>
      <c r="D133" s="57">
        <v>1</v>
      </c>
      <c r="E133" s="58">
        <f t="shared" ref="E133" si="18">C133*D133</f>
        <v>3.57</v>
      </c>
      <c r="F133" s="57">
        <v>1</v>
      </c>
      <c r="G133" s="58">
        <f t="shared" ref="G133" si="19">C133*F133</f>
        <v>3.57</v>
      </c>
      <c r="H133" s="57">
        <v>1</v>
      </c>
      <c r="I133" s="58">
        <f t="shared" ref="I133" si="20">C133*H133</f>
        <v>3.57</v>
      </c>
      <c r="J133" s="59">
        <v>1</v>
      </c>
      <c r="K133" s="60">
        <f t="shared" ref="K133" si="21">C133*J133</f>
        <v>3.57</v>
      </c>
      <c r="L133" s="130"/>
    </row>
    <row r="134" spans="1:12" x14ac:dyDescent="0.2">
      <c r="A134" s="188"/>
      <c r="B134" s="30"/>
      <c r="C134" s="28"/>
      <c r="D134" s="28"/>
      <c r="E134" s="34"/>
      <c r="H134" s="34"/>
      <c r="I134" s="34"/>
      <c r="J134" s="34"/>
      <c r="K134" s="34"/>
      <c r="L134" s="130"/>
    </row>
    <row r="135" spans="1:12" ht="15" thickBot="1" x14ac:dyDescent="0.25">
      <c r="A135" s="125" t="s">
        <v>16</v>
      </c>
      <c r="B135" s="126" t="s">
        <v>114</v>
      </c>
      <c r="C135" s="127">
        <v>3.57</v>
      </c>
      <c r="D135" s="57">
        <v>1</v>
      </c>
      <c r="E135" s="58">
        <f t="shared" ref="E135" si="22">C135*D135</f>
        <v>3.57</v>
      </c>
      <c r="F135" s="57">
        <v>1</v>
      </c>
      <c r="G135" s="58">
        <f t="shared" ref="G135" si="23">C135*F135</f>
        <v>3.57</v>
      </c>
      <c r="H135" s="57">
        <v>1</v>
      </c>
      <c r="I135" s="58">
        <f t="shared" ref="I135" si="24">C135*H135</f>
        <v>3.57</v>
      </c>
      <c r="J135" s="59">
        <v>1</v>
      </c>
      <c r="K135" s="60">
        <f t="shared" ref="K135" si="25">C135*J135</f>
        <v>3.57</v>
      </c>
      <c r="L135" s="130"/>
    </row>
    <row r="136" spans="1:12" x14ac:dyDescent="0.2">
      <c r="B136" s="34"/>
      <c r="E136" s="34"/>
      <c r="H136" s="34"/>
      <c r="I136" s="34"/>
      <c r="J136" s="34"/>
      <c r="K136" s="34"/>
      <c r="L136" s="130"/>
    </row>
    <row r="137" spans="1:12" x14ac:dyDescent="0.2">
      <c r="H137" s="34"/>
      <c r="I137" s="34"/>
      <c r="J137" s="34"/>
      <c r="K137" s="34"/>
      <c r="L137" s="130"/>
    </row>
    <row r="138" spans="1:12" x14ac:dyDescent="0.2">
      <c r="H138" s="34"/>
      <c r="I138" s="34"/>
      <c r="J138" s="34"/>
      <c r="K138" s="34"/>
      <c r="L138" s="130"/>
    </row>
    <row r="139" spans="1:12" x14ac:dyDescent="0.2">
      <c r="E139" s="34"/>
      <c r="H139" s="34"/>
      <c r="I139" s="34"/>
      <c r="J139" s="34"/>
      <c r="K139" s="34"/>
      <c r="L139" s="130"/>
    </row>
    <row r="140" spans="1:12" x14ac:dyDescent="0.2">
      <c r="E140" s="34"/>
      <c r="H140" s="34"/>
      <c r="I140" s="34"/>
      <c r="J140" s="34"/>
      <c r="K140" s="34"/>
      <c r="L140" s="130"/>
    </row>
    <row r="141" spans="1:12" x14ac:dyDescent="0.2">
      <c r="E141" s="34"/>
      <c r="H141" s="34"/>
      <c r="I141" s="34"/>
      <c r="J141" s="34"/>
      <c r="K141" s="34"/>
      <c r="L141" s="130"/>
    </row>
    <row r="142" spans="1:12" x14ac:dyDescent="0.2">
      <c r="E142" s="34"/>
      <c r="H142" s="34"/>
      <c r="I142" s="34"/>
      <c r="J142" s="34"/>
      <c r="K142" s="34"/>
      <c r="L142" s="130"/>
    </row>
    <row r="143" spans="1:12" x14ac:dyDescent="0.2">
      <c r="H143" s="34"/>
      <c r="I143" s="34"/>
      <c r="J143" s="34"/>
      <c r="K143" s="34"/>
      <c r="L143" s="130"/>
    </row>
    <row r="144" spans="1:12" x14ac:dyDescent="0.2">
      <c r="H144" s="34"/>
      <c r="I144" s="34"/>
      <c r="J144" s="34"/>
      <c r="K144" s="34"/>
      <c r="L144" s="130"/>
    </row>
    <row r="145" spans="8:12" x14ac:dyDescent="0.2">
      <c r="H145" s="34"/>
      <c r="I145" s="34"/>
      <c r="J145" s="34"/>
      <c r="K145" s="34"/>
      <c r="L145" s="130"/>
    </row>
  </sheetData>
  <mergeCells count="2">
    <mergeCell ref="A39:C39"/>
    <mergeCell ref="A40:C40"/>
  </mergeCells>
  <conditionalFormatting sqref="D40:D127">
    <cfRule type="cellIs" dxfId="3" priority="1" operator="lessThan">
      <formula>-0.05</formula>
    </cfRule>
    <cfRule type="cellIs" dxfId="2" priority="2" operator="greaterThan">
      <formula>0.05</formula>
    </cfRule>
  </conditionalFormatting>
  <printOptions horizontalCentered="1"/>
  <pageMargins left="0.25" right="0.25" top="0.75" bottom="0.75" header="0.3" footer="0.3"/>
  <pageSetup orientation="landscape" r:id="rId1"/>
  <headerFooter alignWithMargins="0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D6FE3611F8EB84980EFC2E64EE0157C" ma:contentTypeVersion="13" ma:contentTypeDescription="Create a new document." ma:contentTypeScope="" ma:versionID="e8b7a8f99b6327d29139ccab43e1f5e0">
  <xsd:schema xmlns:xsd="http://www.w3.org/2001/XMLSchema" xmlns:xs="http://www.w3.org/2001/XMLSchema" xmlns:p="http://schemas.microsoft.com/office/2006/metadata/properties" xmlns:ns3="caf07b45-7e44-45c0-8b6f-e490d46a668c" xmlns:ns4="f0c5a7f1-7b84-4924-b3ca-cab1aaf9144a" targetNamespace="http://schemas.microsoft.com/office/2006/metadata/properties" ma:root="true" ma:fieldsID="c5cb655e2519f0bf6c9d96ed2889fa00" ns3:_="" ns4:_="">
    <xsd:import namespace="caf07b45-7e44-45c0-8b6f-e490d46a668c"/>
    <xsd:import namespace="f0c5a7f1-7b84-4924-b3ca-cab1aaf9144a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DateTaken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OCR" minOccurs="0"/>
                <xsd:element ref="ns3:_activity" minOccurs="0"/>
                <xsd:element ref="ns3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af07b45-7e44-45c0-8b6f-e490d46a668c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GenerationTime" ma:index="11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3" nillable="true" ma:displayName="Location" ma:internalName="MediaServiceLocation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_activity" ma:index="19" nillable="true" ma:displayName="_activity" ma:hidden="true" ma:internalName="_activity">
      <xsd:simpleType>
        <xsd:restriction base="dms:Note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0c5a7f1-7b84-4924-b3ca-cab1aaf9144a" elementFormDefault="qualified">
    <xsd:import namespace="http://schemas.microsoft.com/office/2006/documentManagement/types"/>
    <xsd:import namespace="http://schemas.microsoft.com/office/infopath/2007/PartnerControls"/>
    <xsd:element name="SharedWithUsers" ma:index="15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6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7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caf07b45-7e44-45c0-8b6f-e490d46a668c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C6BC42D4-2FCF-41AB-A0AC-4E0F6320993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caf07b45-7e44-45c0-8b6f-e490d46a668c"/>
    <ds:schemaRef ds:uri="f0c5a7f1-7b84-4924-b3ca-cab1aaf9144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74ED9726-2ADF-4528-91CE-02FD265FBE44}">
  <ds:schemaRefs>
    <ds:schemaRef ds:uri="http://schemas.microsoft.com/office/infopath/2007/PartnerControls"/>
    <ds:schemaRef ds:uri="http://purl.org/dc/dcmitype/"/>
    <ds:schemaRef ds:uri="http://schemas.microsoft.com/office/2006/documentManagement/types"/>
    <ds:schemaRef ds:uri="http://purl.org/dc/terms/"/>
    <ds:schemaRef ds:uri="caf07b45-7e44-45c0-8b6f-e490d46a668c"/>
    <ds:schemaRef ds:uri="f0c5a7f1-7b84-4924-b3ca-cab1aaf9144a"/>
    <ds:schemaRef ds:uri="http://schemas.openxmlformats.org/package/2006/metadata/core-properties"/>
    <ds:schemaRef ds:uri="http://www.w3.org/XML/1998/namespace"/>
    <ds:schemaRef ds:uri="http://schemas.microsoft.com/office/2006/metadata/properties"/>
    <ds:schemaRef ds:uri="http://purl.org/dc/elements/1.1/"/>
  </ds:schemaRefs>
</ds:datastoreItem>
</file>

<file path=customXml/itemProps3.xml><?xml version="1.0" encoding="utf-8"?>
<ds:datastoreItem xmlns:ds="http://schemas.openxmlformats.org/officeDocument/2006/customXml" ds:itemID="{BE4BC43F-355B-464B-8A77-B9B4B18B9814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10</vt:i4>
      </vt:variant>
    </vt:vector>
  </HeadingPairs>
  <TitlesOfParts>
    <vt:vector size="20" baseType="lpstr">
      <vt:lpstr>C5375</vt:lpstr>
      <vt:lpstr>YPB</vt:lpstr>
      <vt:lpstr>V5477</vt:lpstr>
      <vt:lpstr>CGP</vt:lpstr>
      <vt:lpstr>B59</vt:lpstr>
      <vt:lpstr>V1R</vt:lpstr>
      <vt:lpstr>BDB</vt:lpstr>
      <vt:lpstr>CLM</vt:lpstr>
      <vt:lpstr>L5483</vt:lpstr>
      <vt:lpstr>23-V3</vt:lpstr>
      <vt:lpstr>'23-V3'!Print_Area</vt:lpstr>
      <vt:lpstr>'B59'!Print_Area</vt:lpstr>
      <vt:lpstr>BDB!Print_Area</vt:lpstr>
      <vt:lpstr>'C5375'!Print_Area</vt:lpstr>
      <vt:lpstr>CGP!Print_Area</vt:lpstr>
      <vt:lpstr>CLM!Print_Area</vt:lpstr>
      <vt:lpstr>'L5483'!Print_Area</vt:lpstr>
      <vt:lpstr>V1R!Print_Area</vt:lpstr>
      <vt:lpstr>'V5477'!Print_Area</vt:lpstr>
      <vt:lpstr>YPB!Print_Area</vt:lpstr>
    </vt:vector>
  </TitlesOfParts>
  <Company>FTD, LLC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Payette, Adrienne</dc:creator>
  <cp:lastModifiedBy>Charles Ancel</cp:lastModifiedBy>
  <dcterms:created xsi:type="dcterms:W3CDTF">2023-07-13T19:33:01Z</dcterms:created>
  <dcterms:modified xsi:type="dcterms:W3CDTF">2023-07-17T23:47:56Z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0x0101007D6FE3611F8EB84980EFC2E64EE0157C</vt:lpwstr>
  </property>
</Properties>
</file>